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20" yWindow="820" windowWidth="32480" windowHeight="21540" tabRatio="827" activeTab="0"/>
  </bookViews>
  <sheets>
    <sheet name="Bryan Form" sheetId="1" r:id="rId1"/>
    <sheet name="Alert" sheetId="2" state="hidden" r:id="rId2"/>
  </sheets>
  <externalReferences>
    <externalReference r:id="rId5"/>
  </externalReferences>
  <definedNames>
    <definedName name="sheet002__msoanchor_1" localSheetId="0">'Bryan Form'!#REF!</definedName>
  </definedNames>
  <calcPr fullCalcOnLoad="1"/>
</workbook>
</file>

<file path=xl/comments1.xml><?xml version="1.0" encoding="utf-8"?>
<comments xmlns="http://schemas.openxmlformats.org/spreadsheetml/2006/main">
  <authors>
    <author>Aria Cox</author>
  </authors>
  <commentList>
    <comment ref="J88" authorId="0">
      <text>
        <r>
          <rPr>
            <b/>
            <sz val="9"/>
            <rFont val="Verdana"/>
            <family val="0"/>
          </rPr>
          <t>Aria Cox:</t>
        </r>
        <r>
          <rPr>
            <sz val="9"/>
            <rFont val="Verdana"/>
            <family val="0"/>
          </rPr>
          <t xml:space="preserve">
This number was reduced by $720 to account for the correct posting of the shelving transaction to FIF</t>
        </r>
      </text>
    </comment>
    <comment ref="J96" authorId="0">
      <text>
        <r>
          <t>Aria Cox:</t>
        </r>
        <r>
          <rPr>
            <sz val="9"/>
            <rFont val="Verdana"/>
            <family val="0"/>
          </rPr>
          <t xml:space="preserve">
I believe this number should be $9969.62 according to Quickbooks, not $9130.17.  </t>
        </r>
      </text>
    </comment>
    <comment ref="H159" authorId="0">
      <text>
        <r>
          <t>Aria Cox:</t>
        </r>
        <r>
          <rPr>
            <sz val="9"/>
            <rFont val="Verdana"/>
            <family val="0"/>
          </rPr>
          <t xml:space="preserve">
Balance in Quickbooks after all other specified funds have been accounted for AND the true true up transfers have been made</t>
        </r>
      </text>
    </comment>
  </commentList>
</comments>
</file>

<file path=xl/sharedStrings.xml><?xml version="1.0" encoding="utf-8"?>
<sst xmlns="http://schemas.openxmlformats.org/spreadsheetml/2006/main" count="189" uniqueCount="152">
  <si>
    <t>Actual</t>
  </si>
  <si>
    <t>Budget</t>
  </si>
  <si>
    <t>Net Program Service Revenue</t>
  </si>
  <si>
    <t>6355 — Printing Newsltr. &amp; Copying Program</t>
  </si>
  <si>
    <t>6360 -- Books &amp; Suscriptions</t>
  </si>
  <si>
    <t>Budget</t>
  </si>
  <si>
    <t>Automatic Transfer to Teacher Fund</t>
  </si>
  <si>
    <t>FY 2013-14</t>
  </si>
  <si>
    <t>4054/4010 Resident Teacher Fund</t>
  </si>
  <si>
    <t>NA</t>
  </si>
  <si>
    <t>NA/4040 Animal Welfare Fund</t>
  </si>
  <si>
    <t>4051/4070 Endowment Fund</t>
  </si>
  <si>
    <t>4053/4030 Trail Fund</t>
  </si>
  <si>
    <t>4050/NA Donations designated--Other</t>
  </si>
  <si>
    <t>5614/5610 Insurance, Accident</t>
  </si>
  <si>
    <t>Total Administration and Business</t>
  </si>
  <si>
    <t>6120/6120 Supplies Housekeeping</t>
  </si>
  <si>
    <t>5570 Safe Deposit Fee</t>
  </si>
  <si>
    <t>6210 PG&amp;E</t>
  </si>
  <si>
    <t>6220 Firewood</t>
  </si>
  <si>
    <t>6240 Garbage Fee &amp; Dump Fee</t>
  </si>
  <si>
    <t>6310/6380 Equip Rental</t>
  </si>
  <si>
    <t xml:space="preserve"> </t>
  </si>
  <si>
    <t>Total 6400 Travel Expenses</t>
  </si>
  <si>
    <t>Total 6450/6500 Teachings, Ceremony &amp; Classes</t>
  </si>
  <si>
    <t>inc above</t>
  </si>
  <si>
    <t xml:space="preserve">    Minus Transfer to Facility Improvement Fund (net)</t>
  </si>
  <si>
    <t>FY 2014-15</t>
  </si>
  <si>
    <t>Total 6000 — Program Services Expense</t>
  </si>
  <si>
    <t xml:space="preserve">    Minus Transfer to Trail Improvement Fund (net)</t>
  </si>
  <si>
    <t xml:space="preserve">    Minus Transfer to Animal Welfare  Fund (net)</t>
  </si>
  <si>
    <t>Net Income (Loss)</t>
  </si>
  <si>
    <t>Total 5600 Insurance and Fees</t>
  </si>
  <si>
    <t>Total Undesignated Rev. (Undes.. Donations + Net Prog. Rev.)</t>
  </si>
  <si>
    <t>Total Expense (Admin &amp; Business Espenses + Program Service Expenses</t>
  </si>
  <si>
    <t>Actual</t>
  </si>
  <si>
    <t>FY 2015-16</t>
  </si>
  <si>
    <t xml:space="preserve">Facility Improvement Fund--Loans </t>
  </si>
  <si>
    <t>Total 6350 — Newsletter Printing &amp; Postage &amp; Books</t>
  </si>
  <si>
    <t>6350 — Newsletter Printing &amp; Postage &amp; Books</t>
  </si>
  <si>
    <t>6400 Travel Expenses</t>
  </si>
  <si>
    <t xml:space="preserve">Donations--Designated Revenue </t>
  </si>
  <si>
    <t xml:space="preserve">  Total Designated Revenue </t>
  </si>
  <si>
    <t>Total Undesignated Revenue</t>
  </si>
  <si>
    <t>Facility Improvement Fund</t>
  </si>
  <si>
    <t>Animal Fund--Funds on Hand beginning ofMay 1st</t>
  </si>
  <si>
    <t>Animal Fund Donations during Fiscal Year</t>
  </si>
  <si>
    <t>Funds Transferred from General Fund during Fiscal Year</t>
  </si>
  <si>
    <t>Net Funds Remaining in Animal Fund as End of Fiscal Year</t>
  </si>
  <si>
    <t xml:space="preserve">Facility Improvement Fund--General Fund Allocations </t>
  </si>
  <si>
    <t xml:space="preserve">Facility Improvement Fund--Private Donations </t>
  </si>
  <si>
    <t xml:space="preserve">Net Funds Remaining in Trail Fund </t>
  </si>
  <si>
    <t>Trail Improvement Fund Donations During Fiscal Year</t>
  </si>
  <si>
    <t>Facility Fund Expenditure During Fiscal year</t>
  </si>
  <si>
    <t>Animal Fund Outlays during Fiscal Year</t>
  </si>
  <si>
    <t>2013-2014</t>
  </si>
  <si>
    <t>2014-2015</t>
  </si>
  <si>
    <t>Net Balanace in Teacher Fund at End of Fiscal Year</t>
  </si>
  <si>
    <t>Resident Teacher Fund</t>
  </si>
  <si>
    <t>Trail Improvement Fund</t>
  </si>
  <si>
    <t>Status of  Designated Funds</t>
  </si>
  <si>
    <t>FY 2016-17</t>
  </si>
  <si>
    <t>Proposed</t>
  </si>
  <si>
    <t>4310 Long Term Individual Retreats</t>
  </si>
  <si>
    <t>4302  Jikoji class-workshop</t>
  </si>
  <si>
    <t>4311 Short Term Individual retreats</t>
  </si>
  <si>
    <t>4312 Jikoji sesshin</t>
  </si>
  <si>
    <t>4313 Non-Jikoji group retreats</t>
  </si>
  <si>
    <t>6230 Propane</t>
  </si>
  <si>
    <t>5680 Property Taxes</t>
  </si>
  <si>
    <t xml:space="preserve">5610 Liability Insurance Policy </t>
  </si>
  <si>
    <t>5620 Insurance, D &amp; O</t>
  </si>
  <si>
    <t>5630 Workers' Comp Insurance</t>
  </si>
  <si>
    <t>5600 Insurance and Taxes</t>
  </si>
  <si>
    <t>5690 Fire Insurance</t>
  </si>
  <si>
    <t>5180 Employer's Payroll Tax</t>
  </si>
  <si>
    <t>5190 Payroll Service</t>
  </si>
  <si>
    <t>5100 Total Administration</t>
  </si>
  <si>
    <t>5100 Adminiistration</t>
  </si>
  <si>
    <t xml:space="preserve">5210 -- Supplies </t>
  </si>
  <si>
    <t>5220 Small Office Equipment</t>
  </si>
  <si>
    <t>5230 Misc. Corporate Filing Fees &amp; Permits</t>
  </si>
  <si>
    <t>5240  Internet &amp; Telephone</t>
  </si>
  <si>
    <t>5175 Employee Compensation</t>
  </si>
  <si>
    <t>5200 &amp; 5300 Business Expenses</t>
  </si>
  <si>
    <t>5350 Business Expense Others</t>
  </si>
  <si>
    <t>Total  Business Expenses</t>
  </si>
  <si>
    <t>5315 Printng/Copying</t>
  </si>
  <si>
    <t>5330 Advertising</t>
  </si>
  <si>
    <t>5320 Postage &amp; Delivery Org. Admin</t>
  </si>
  <si>
    <t>5515 Overdraft Charges</t>
  </si>
  <si>
    <t>5500  Bank Fees, Check Printing Fees</t>
  </si>
  <si>
    <t>6306/6330 Major Equipment Purchases</t>
  </si>
  <si>
    <t>6100-6400 Program Services Expense</t>
  </si>
  <si>
    <t>6110 Supplies Groceries</t>
  </si>
  <si>
    <t>6100 &amp; 6200 Supplies &amp; Utilities</t>
  </si>
  <si>
    <t>6300 Grounds, Equiptment Purchases, &amp; Building Maintenance</t>
  </si>
  <si>
    <t xml:space="preserve">Total 6300 — Total Equipment Purchases &amp; Blding  Maintenance </t>
  </si>
  <si>
    <t>6350 Grounds, Roads, Building Repair &amp; Maintenance</t>
  </si>
  <si>
    <t>Total 6200 Total Supplies &amp; Utilities</t>
  </si>
  <si>
    <t>Donations</t>
  </si>
  <si>
    <t>Loans</t>
  </si>
  <si>
    <t xml:space="preserve">     Garden Rock Donation</t>
  </si>
  <si>
    <t xml:space="preserve">     Community Blding Floor Improve. Donation</t>
  </si>
  <si>
    <t>4060 Donations--Undesignated</t>
  </si>
  <si>
    <t xml:space="preserve"> Total Undesignated Revenue</t>
  </si>
  <si>
    <t xml:space="preserve">    Minus Auto Trans to Teach. Fund 10% x Undesig. Inc.</t>
  </si>
  <si>
    <t>4058/4020 Facility Improvement Fund</t>
  </si>
  <si>
    <t xml:space="preserve">    Minus Ajustment for Prior Under-Funding Teach. Fund</t>
  </si>
  <si>
    <t>Total Total Revenue:Designated Revienue + Net Service Revenue</t>
  </si>
  <si>
    <t>2015-2016</t>
  </si>
  <si>
    <t>6011 Compensation paid to Resident Teacher</t>
  </si>
  <si>
    <t>6120 Employer Employment Taxes on Teacher Compensation</t>
  </si>
  <si>
    <t>4010 Funds Donated to Resident Teacher Fund</t>
  </si>
  <si>
    <t>Facility Fund Expenditure as of April 30 each FY</t>
  </si>
  <si>
    <t>Payments Made From Net Program Revenue</t>
  </si>
  <si>
    <t>Payments Made From Net Program Revenue (Con'd)</t>
  </si>
  <si>
    <t>Revenue:  Designated &amp; Undesignated</t>
  </si>
  <si>
    <t>6500 Teachings, Ceremony &amp; Classes</t>
  </si>
  <si>
    <t>6510 -- Supplies Ceremony</t>
  </si>
  <si>
    <t>6515  Supplies Workshops and Classes</t>
  </si>
  <si>
    <t>6350 — Postage - Other Program</t>
  </si>
  <si>
    <t>6410 Teacher Travel</t>
  </si>
  <si>
    <t>6420 Parking, Taxis, Tolls</t>
  </si>
  <si>
    <t>6430 Mileage/Gas</t>
  </si>
  <si>
    <t>6520  Guest Teachers Stipend</t>
  </si>
  <si>
    <t>64 Printed Materials &amp; Copying</t>
  </si>
  <si>
    <t>Jikoji Treasurer's Report for the June 12, 2016 Board Meeting</t>
  </si>
  <si>
    <t xml:space="preserve">4314 · Interest Income &amp; Adjustment </t>
  </si>
  <si>
    <t>5160 Bookkeeping</t>
  </si>
  <si>
    <t xml:space="preserve">5170 Accounting &amp; Other Prof. Fees, </t>
  </si>
  <si>
    <t>2016-17</t>
  </si>
  <si>
    <t xml:space="preserve">Previous Year's Surplus or (Deficit) in Teacher's Fund </t>
  </si>
  <si>
    <t>Total Funds Available as of April 30 each FY</t>
  </si>
  <si>
    <t>Facility Improvement Fund--Funds on Hand as of April 30</t>
  </si>
  <si>
    <t>Trail Improvement Fund--Funds on Hand as of May 1</t>
  </si>
  <si>
    <t>Sub-Account: Community Blding Floor</t>
  </si>
  <si>
    <t>Sub-Account: Rock &amp; Garden Fund</t>
  </si>
  <si>
    <t>5500  Loan Payments and Banking Expenses</t>
  </si>
  <si>
    <t>5580 Payments on Gaynor Loan</t>
  </si>
  <si>
    <t>5580 Payments on Jacobson Loan</t>
  </si>
  <si>
    <t>Total 5500  Loan Payments &amp; Banking Expenses</t>
  </si>
  <si>
    <t xml:space="preserve">Sub-Accounts: </t>
  </si>
  <si>
    <t>Teacher Fund</t>
  </si>
  <si>
    <t>Animal Welfare Fund</t>
  </si>
  <si>
    <t>Amimal Welfare Fund</t>
  </si>
  <si>
    <t>Totals</t>
  </si>
  <si>
    <t>Contingency/Emergency Fund</t>
  </si>
  <si>
    <t>Net Funds Remaining as of May 1st each FY</t>
  </si>
  <si>
    <t>Specified Fund Acc. No. 9825 Current Balance</t>
  </si>
  <si>
    <t>4000 GF reimburse to FIF for Bortollo paving</t>
  </si>
  <si>
    <t>3920.08 FIF reimburse to GF for payroll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</si>
</sst>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;[Red]&quot;$&quot;#,##0.00"/>
    <numFmt numFmtId="168" formatCode="&quot;$&quot;#,##0.00"/>
  </numFmts>
  <fonts count="58">
    <font>
      <sz val="10"/>
      <name val="Verdana"/>
      <family val="0"/>
    </font>
    <font>
      <sz val="12"/>
      <color indexed="8"/>
      <name val="Calibri"/>
      <family val="2"/>
    </font>
    <font>
      <sz val="10"/>
      <name val="Arial"/>
      <family val="2"/>
    </font>
    <font>
      <sz val="8"/>
      <name val="Verdana"/>
      <family val="0"/>
    </font>
    <font>
      <u val="single"/>
      <sz val="10"/>
      <color indexed="15"/>
      <name val="Verdana"/>
      <family val="0"/>
    </font>
    <font>
      <u val="single"/>
      <sz val="10"/>
      <color indexed="30"/>
      <name val="Verdana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2"/>
      <name val="Arial"/>
      <family val="0"/>
    </font>
    <font>
      <sz val="10"/>
      <color indexed="63"/>
      <name val="Arial"/>
      <family val="0"/>
    </font>
    <font>
      <b/>
      <sz val="10"/>
      <color indexed="63"/>
      <name val="Arial"/>
      <family val="2"/>
    </font>
    <font>
      <sz val="8"/>
      <name val="Arial"/>
      <family val="2"/>
    </font>
    <font>
      <b/>
      <sz val="10"/>
      <color indexed="10"/>
      <name val="Arial"/>
      <family val="0"/>
    </font>
    <font>
      <b/>
      <sz val="12"/>
      <name val="Arial"/>
      <family val="0"/>
    </font>
    <font>
      <b/>
      <sz val="16"/>
      <name val="Arial"/>
      <family val="0"/>
    </font>
    <font>
      <sz val="10"/>
      <color indexed="8"/>
      <name val="Arial"/>
      <family val="2"/>
    </font>
    <font>
      <sz val="8"/>
      <color indexed="6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9"/>
      <name val="Verdana"/>
      <family val="0"/>
    </font>
    <font>
      <b/>
      <sz val="9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323232"/>
      <name val="Arial"/>
      <family val="2"/>
    </font>
    <font>
      <b/>
      <sz val="10"/>
      <color rgb="FFFF0000"/>
      <name val="Arial"/>
      <family val="0"/>
    </font>
    <font>
      <sz val="10"/>
      <color rgb="FF323232"/>
      <name val="Arial"/>
      <family val="0"/>
    </font>
    <font>
      <sz val="10"/>
      <color rgb="FF000000"/>
      <name val="Arial"/>
      <family val="2"/>
    </font>
    <font>
      <sz val="8"/>
      <color rgb="FF323232"/>
      <name val="Arial"/>
      <family val="2"/>
    </font>
    <font>
      <b/>
      <sz val="8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55">
      <alignment/>
      <protection/>
    </xf>
    <xf numFmtId="4" fontId="7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4" fontId="6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5" fontId="7" fillId="0" borderId="0" xfId="44" applyFont="1" applyBorder="1" applyAlignment="1">
      <alignment/>
    </xf>
    <xf numFmtId="4" fontId="7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165" fontId="7" fillId="0" borderId="16" xfId="44" applyFont="1" applyBorder="1" applyAlignment="1">
      <alignment/>
    </xf>
    <xf numFmtId="4" fontId="7" fillId="0" borderId="0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5" fontId="7" fillId="0" borderId="17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4" fontId="7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8" xfId="0" applyFont="1" applyBorder="1" applyAlignment="1">
      <alignment horizontal="center"/>
    </xf>
    <xf numFmtId="167" fontId="7" fillId="0" borderId="19" xfId="0" applyNumberFormat="1" applyFont="1" applyBorder="1" applyAlignment="1">
      <alignment/>
    </xf>
    <xf numFmtId="167" fontId="7" fillId="0" borderId="16" xfId="0" applyNumberFormat="1" applyFont="1" applyBorder="1" applyAlignment="1">
      <alignment/>
    </xf>
    <xf numFmtId="166" fontId="7" fillId="0" borderId="17" xfId="42" applyFont="1" applyBorder="1" applyAlignment="1">
      <alignment horizontal="center"/>
    </xf>
    <xf numFmtId="166" fontId="7" fillId="0" borderId="18" xfId="42" applyFont="1" applyBorder="1" applyAlignment="1">
      <alignment/>
    </xf>
    <xf numFmtId="166" fontId="7" fillId="0" borderId="19" xfId="42" applyFont="1" applyBorder="1" applyAlignment="1">
      <alignment/>
    </xf>
    <xf numFmtId="166" fontId="7" fillId="0" borderId="16" xfId="42" applyFont="1" applyBorder="1" applyAlignment="1">
      <alignment/>
    </xf>
    <xf numFmtId="166" fontId="7" fillId="0" borderId="0" xfId="42" applyFont="1" applyBorder="1" applyAlignment="1">
      <alignment/>
    </xf>
    <xf numFmtId="165" fontId="7" fillId="0" borderId="10" xfId="44" applyFont="1" applyBorder="1" applyAlignment="1">
      <alignment/>
    </xf>
    <xf numFmtId="165" fontId="7" fillId="0" borderId="18" xfId="44" applyFont="1" applyBorder="1" applyAlignment="1">
      <alignment/>
    </xf>
    <xf numFmtId="2" fontId="7" fillId="0" borderId="13" xfId="44" applyNumberFormat="1" applyFont="1" applyBorder="1" applyAlignment="1">
      <alignment/>
    </xf>
    <xf numFmtId="2" fontId="7" fillId="0" borderId="19" xfId="44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44" applyNumberFormat="1" applyFont="1" applyBorder="1" applyAlignment="1">
      <alignment/>
    </xf>
    <xf numFmtId="44" fontId="7" fillId="0" borderId="15" xfId="0" applyNumberFormat="1" applyFont="1" applyBorder="1" applyAlignment="1">
      <alignment/>
    </xf>
    <xf numFmtId="165" fontId="2" fillId="0" borderId="0" xfId="44" applyFont="1" applyBorder="1" applyAlignment="1">
      <alignment/>
    </xf>
    <xf numFmtId="2" fontId="7" fillId="0" borderId="10" xfId="0" applyNumberFormat="1" applyFont="1" applyBorder="1" applyAlignment="1">
      <alignment/>
    </xf>
    <xf numFmtId="0" fontId="7" fillId="0" borderId="18" xfId="0" applyFont="1" applyBorder="1" applyAlignment="1">
      <alignment/>
    </xf>
    <xf numFmtId="4" fontId="7" fillId="0" borderId="0" xfId="0" applyNumberFormat="1" applyFont="1" applyFill="1" applyBorder="1" applyAlignment="1">
      <alignment horizontal="left"/>
    </xf>
    <xf numFmtId="0" fontId="7" fillId="0" borderId="13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16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0" xfId="0" applyFont="1" applyAlignment="1">
      <alignment/>
    </xf>
    <xf numFmtId="168" fontId="7" fillId="0" borderId="17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0" fontId="7" fillId="0" borderId="20" xfId="0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165" fontId="2" fillId="0" borderId="0" xfId="0" applyNumberFormat="1" applyFont="1" applyAlignment="1">
      <alignment/>
    </xf>
    <xf numFmtId="168" fontId="2" fillId="0" borderId="19" xfId="0" applyNumberFormat="1" applyFont="1" applyBorder="1" applyAlignment="1">
      <alignment/>
    </xf>
    <xf numFmtId="165" fontId="52" fillId="0" borderId="19" xfId="0" applyNumberFormat="1" applyFont="1" applyBorder="1" applyAlignment="1">
      <alignment/>
    </xf>
    <xf numFmtId="165" fontId="53" fillId="0" borderId="19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8" fontId="7" fillId="0" borderId="19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53" fillId="0" borderId="16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167" fontId="7" fillId="0" borderId="17" xfId="0" applyNumberFormat="1" applyFont="1" applyBorder="1" applyAlignment="1">
      <alignment/>
    </xf>
    <xf numFmtId="165" fontId="7" fillId="0" borderId="26" xfId="44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65" fontId="7" fillId="0" borderId="19" xfId="0" applyNumberFormat="1" applyFont="1" applyBorder="1" applyAlignment="1">
      <alignment/>
    </xf>
    <xf numFmtId="168" fontId="7" fillId="0" borderId="16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165" fontId="2" fillId="0" borderId="12" xfId="42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8" xfId="42" applyNumberFormat="1" applyFont="1" applyBorder="1" applyAlignment="1">
      <alignment/>
    </xf>
    <xf numFmtId="165" fontId="2" fillId="0" borderId="28" xfId="42" applyNumberFormat="1" applyFont="1" applyBorder="1" applyAlignment="1">
      <alignment horizontal="right"/>
    </xf>
    <xf numFmtId="165" fontId="2" fillId="0" borderId="14" xfId="0" applyNumberFormat="1" applyFont="1" applyBorder="1" applyAlignment="1">
      <alignment/>
    </xf>
    <xf numFmtId="165" fontId="7" fillId="0" borderId="29" xfId="0" applyNumberFormat="1" applyFont="1" applyBorder="1" applyAlignment="1">
      <alignment horizontal="left"/>
    </xf>
    <xf numFmtId="165" fontId="2" fillId="0" borderId="30" xfId="0" applyNumberFormat="1" applyFont="1" applyBorder="1" applyAlignment="1">
      <alignment/>
    </xf>
    <xf numFmtId="165" fontId="7" fillId="0" borderId="3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/>
    </xf>
    <xf numFmtId="165" fontId="2" fillId="0" borderId="13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5" fontId="7" fillId="0" borderId="0" xfId="0" applyNumberFormat="1" applyFont="1" applyFill="1" applyBorder="1" applyAlignment="1">
      <alignment/>
    </xf>
    <xf numFmtId="165" fontId="7" fillId="0" borderId="32" xfId="0" applyNumberFormat="1" applyFont="1" applyFill="1" applyBorder="1" applyAlignment="1">
      <alignment horizontal="left"/>
    </xf>
    <xf numFmtId="165" fontId="7" fillId="0" borderId="33" xfId="0" applyNumberFormat="1" applyFont="1" applyFill="1" applyBorder="1" applyAlignment="1">
      <alignment horizontal="left"/>
    </xf>
    <xf numFmtId="165" fontId="7" fillId="0" borderId="34" xfId="0" applyNumberFormat="1" applyFont="1" applyFill="1" applyBorder="1" applyAlignment="1">
      <alignment/>
    </xf>
    <xf numFmtId="165" fontId="2" fillId="0" borderId="34" xfId="0" applyNumberFormat="1" applyFont="1" applyFill="1" applyBorder="1" applyAlignment="1">
      <alignment/>
    </xf>
    <xf numFmtId="165" fontId="7" fillId="0" borderId="29" xfId="0" applyNumberFormat="1" applyFont="1" applyFill="1" applyBorder="1" applyAlignment="1">
      <alignment/>
    </xf>
    <xf numFmtId="165" fontId="7" fillId="0" borderId="31" xfId="0" applyNumberFormat="1" applyFont="1" applyFill="1" applyBorder="1" applyAlignment="1">
      <alignment/>
    </xf>
    <xf numFmtId="165" fontId="7" fillId="0" borderId="21" xfId="0" applyNumberFormat="1" applyFont="1" applyBorder="1" applyAlignment="1">
      <alignment horizontal="left"/>
    </xf>
    <xf numFmtId="165" fontId="7" fillId="0" borderId="35" xfId="0" applyNumberFormat="1" applyFont="1" applyFill="1" applyBorder="1" applyAlignment="1">
      <alignment horizontal="left"/>
    </xf>
    <xf numFmtId="165" fontId="7" fillId="0" borderId="36" xfId="0" applyNumberFormat="1" applyFont="1" applyFill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7" fillId="0" borderId="35" xfId="0" applyNumberFormat="1" applyFont="1" applyBorder="1" applyAlignment="1">
      <alignment horizontal="left"/>
    </xf>
    <xf numFmtId="165" fontId="7" fillId="0" borderId="36" xfId="0" applyNumberFormat="1" applyFont="1" applyBorder="1" applyAlignment="1">
      <alignment horizontal="left"/>
    </xf>
    <xf numFmtId="165" fontId="7" fillId="0" borderId="10" xfId="0" applyNumberFormat="1" applyFont="1" applyBorder="1" applyAlignment="1">
      <alignment/>
    </xf>
    <xf numFmtId="165" fontId="7" fillId="0" borderId="13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165" fontId="7" fillId="0" borderId="17" xfId="42" applyNumberFormat="1" applyFont="1" applyBorder="1" applyAlignment="1">
      <alignment/>
    </xf>
    <xf numFmtId="165" fontId="7" fillId="0" borderId="26" xfId="44" applyNumberFormat="1" applyFont="1" applyBorder="1" applyAlignment="1">
      <alignment horizontal="right"/>
    </xf>
    <xf numFmtId="165" fontId="7" fillId="0" borderId="25" xfId="44" applyNumberFormat="1" applyFont="1" applyBorder="1" applyAlignment="1">
      <alignment horizontal="right"/>
    </xf>
    <xf numFmtId="165" fontId="7" fillId="0" borderId="37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165" fontId="7" fillId="0" borderId="17" xfId="0" applyNumberFormat="1" applyFont="1" applyBorder="1" applyAlignment="1">
      <alignment horizontal="center"/>
    </xf>
    <xf numFmtId="165" fontId="7" fillId="0" borderId="38" xfId="0" applyNumberFormat="1" applyFont="1" applyBorder="1" applyAlignment="1">
      <alignment horizontal="center"/>
    </xf>
    <xf numFmtId="165" fontId="7" fillId="0" borderId="39" xfId="0" applyNumberFormat="1" applyFont="1" applyBorder="1" applyAlignment="1">
      <alignment horizontal="center"/>
    </xf>
    <xf numFmtId="165" fontId="7" fillId="0" borderId="19" xfId="0" applyNumberFormat="1" applyFont="1" applyBorder="1" applyAlignment="1">
      <alignment horizontal="center"/>
    </xf>
    <xf numFmtId="165" fontId="7" fillId="0" borderId="0" xfId="44" applyNumberFormat="1" applyFont="1" applyBorder="1" applyAlignment="1">
      <alignment/>
    </xf>
    <xf numFmtId="165" fontId="7" fillId="0" borderId="16" xfId="44" applyNumberFormat="1" applyFont="1" applyBorder="1" applyAlignment="1">
      <alignment/>
    </xf>
    <xf numFmtId="165" fontId="7" fillId="0" borderId="21" xfId="44" applyNumberFormat="1" applyFont="1" applyBorder="1" applyAlignment="1">
      <alignment/>
    </xf>
    <xf numFmtId="165" fontId="7" fillId="0" borderId="17" xfId="44" applyNumberFormat="1" applyFont="1" applyBorder="1" applyAlignment="1">
      <alignment/>
    </xf>
    <xf numFmtId="165" fontId="2" fillId="0" borderId="0" xfId="0" applyNumberFormat="1" applyFont="1" applyBorder="1" applyAlignment="1">
      <alignment horizontal="left"/>
    </xf>
    <xf numFmtId="165" fontId="2" fillId="0" borderId="18" xfId="0" applyNumberFormat="1" applyFont="1" applyBorder="1" applyAlignment="1">
      <alignment/>
    </xf>
    <xf numFmtId="165" fontId="2" fillId="0" borderId="19" xfId="0" applyNumberFormat="1" applyFont="1" applyBorder="1" applyAlignment="1">
      <alignment/>
    </xf>
    <xf numFmtId="165" fontId="2" fillId="0" borderId="21" xfId="42" applyNumberFormat="1" applyFont="1" applyBorder="1" applyAlignment="1">
      <alignment/>
    </xf>
    <xf numFmtId="165" fontId="2" fillId="0" borderId="0" xfId="42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2" fillId="0" borderId="18" xfId="0" applyNumberFormat="1" applyFont="1" applyBorder="1" applyAlignment="1">
      <alignment horizontal="left"/>
    </xf>
    <xf numFmtId="165" fontId="2" fillId="0" borderId="12" xfId="42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left"/>
    </xf>
    <xf numFmtId="165" fontId="2" fillId="0" borderId="40" xfId="42" applyNumberFormat="1" applyFont="1" applyBorder="1" applyAlignment="1">
      <alignment horizontal="right"/>
    </xf>
    <xf numFmtId="165" fontId="2" fillId="0" borderId="14" xfId="42" applyNumberFormat="1" applyFont="1" applyBorder="1" applyAlignment="1">
      <alignment/>
    </xf>
    <xf numFmtId="165" fontId="2" fillId="0" borderId="16" xfId="0" applyNumberFormat="1" applyFont="1" applyBorder="1" applyAlignment="1">
      <alignment horizontal="left"/>
    </xf>
    <xf numFmtId="165" fontId="2" fillId="0" borderId="30" xfId="0" applyNumberFormat="1" applyFont="1" applyBorder="1" applyAlignment="1">
      <alignment horizontal="right"/>
    </xf>
    <xf numFmtId="165" fontId="2" fillId="0" borderId="30" xfId="42" applyNumberFormat="1" applyFont="1" applyBorder="1" applyAlignment="1">
      <alignment horizontal="right"/>
    </xf>
    <xf numFmtId="165" fontId="7" fillId="0" borderId="41" xfId="44" applyNumberFormat="1" applyFont="1" applyBorder="1" applyAlignment="1">
      <alignment horizontal="right"/>
    </xf>
    <xf numFmtId="165" fontId="7" fillId="0" borderId="31" xfId="0" applyNumberFormat="1" applyFont="1" applyBorder="1" applyAlignment="1">
      <alignment/>
    </xf>
    <xf numFmtId="165" fontId="7" fillId="0" borderId="31" xfId="44" applyNumberFormat="1" applyFont="1" applyBorder="1" applyAlignment="1">
      <alignment/>
    </xf>
    <xf numFmtId="165" fontId="52" fillId="0" borderId="0" xfId="0" applyNumberFormat="1" applyFont="1" applyAlignment="1">
      <alignment/>
    </xf>
    <xf numFmtId="165" fontId="2" fillId="0" borderId="42" xfId="0" applyNumberFormat="1" applyFont="1" applyBorder="1" applyAlignment="1">
      <alignment/>
    </xf>
    <xf numFmtId="165" fontId="2" fillId="0" borderId="43" xfId="0" applyNumberFormat="1" applyFont="1" applyBorder="1" applyAlignment="1">
      <alignment/>
    </xf>
    <xf numFmtId="165" fontId="54" fillId="0" borderId="43" xfId="0" applyNumberFormat="1" applyFont="1" applyBorder="1" applyAlignment="1">
      <alignment/>
    </xf>
    <xf numFmtId="165" fontId="2" fillId="0" borderId="44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/>
    </xf>
    <xf numFmtId="165" fontId="54" fillId="0" borderId="34" xfId="0" applyNumberFormat="1" applyFont="1" applyBorder="1" applyAlignment="1">
      <alignment/>
    </xf>
    <xf numFmtId="165" fontId="2" fillId="0" borderId="44" xfId="0" applyNumberFormat="1" applyFont="1" applyBorder="1" applyAlignment="1">
      <alignment/>
    </xf>
    <xf numFmtId="165" fontId="2" fillId="0" borderId="45" xfId="0" applyNumberFormat="1" applyFont="1" applyBorder="1" applyAlignment="1">
      <alignment/>
    </xf>
    <xf numFmtId="165" fontId="2" fillId="0" borderId="46" xfId="0" applyNumberFormat="1" applyFont="1" applyBorder="1" applyAlignment="1">
      <alignment/>
    </xf>
    <xf numFmtId="165" fontId="54" fillId="0" borderId="46" xfId="0" applyNumberFormat="1" applyFont="1" applyBorder="1" applyAlignment="1">
      <alignment/>
    </xf>
    <xf numFmtId="165" fontId="2" fillId="0" borderId="15" xfId="0" applyNumberFormat="1" applyFont="1" applyFill="1" applyBorder="1" applyAlignment="1">
      <alignment/>
    </xf>
    <xf numFmtId="165" fontId="7" fillId="0" borderId="17" xfId="0" applyNumberFormat="1" applyFont="1" applyBorder="1" applyAlignment="1">
      <alignment horizontal="right"/>
    </xf>
    <xf numFmtId="165" fontId="2" fillId="0" borderId="35" xfId="0" applyNumberFormat="1" applyFont="1" applyFill="1" applyBorder="1" applyAlignment="1">
      <alignment horizontal="center"/>
    </xf>
    <xf numFmtId="165" fontId="2" fillId="0" borderId="36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47" xfId="0" applyNumberFormat="1" applyFont="1" applyBorder="1" applyAlignment="1">
      <alignment/>
    </xf>
    <xf numFmtId="165" fontId="2" fillId="0" borderId="48" xfId="0" applyNumberFormat="1" applyFont="1" applyBorder="1" applyAlignment="1">
      <alignment/>
    </xf>
    <xf numFmtId="165" fontId="2" fillId="0" borderId="49" xfId="0" applyNumberFormat="1" applyFont="1" applyBorder="1" applyAlignment="1">
      <alignment/>
    </xf>
    <xf numFmtId="165" fontId="2" fillId="0" borderId="50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51" xfId="0" applyNumberFormat="1" applyFont="1" applyBorder="1" applyAlignment="1">
      <alignment/>
    </xf>
    <xf numFmtId="165" fontId="7" fillId="0" borderId="20" xfId="44" applyNumberFormat="1" applyFont="1" applyBorder="1" applyAlignment="1">
      <alignment/>
    </xf>
    <xf numFmtId="165" fontId="2" fillId="0" borderId="35" xfId="0" applyNumberFormat="1" applyFont="1" applyBorder="1" applyAlignment="1">
      <alignment horizontal="left"/>
    </xf>
    <xf numFmtId="165" fontId="2" fillId="0" borderId="36" xfId="0" applyNumberFormat="1" applyFont="1" applyBorder="1" applyAlignment="1">
      <alignment horizontal="left"/>
    </xf>
    <xf numFmtId="165" fontId="2" fillId="0" borderId="11" xfId="0" applyNumberFormat="1" applyFont="1" applyBorder="1" applyAlignment="1">
      <alignment horizontal="left"/>
    </xf>
    <xf numFmtId="165" fontId="2" fillId="0" borderId="13" xfId="0" applyNumberFormat="1" applyFont="1" applyBorder="1" applyAlignment="1">
      <alignment horizontal="left"/>
    </xf>
    <xf numFmtId="165" fontId="2" fillId="0" borderId="47" xfId="0" applyNumberFormat="1" applyFont="1" applyBorder="1" applyAlignment="1">
      <alignment horizontal="right"/>
    </xf>
    <xf numFmtId="165" fontId="7" fillId="0" borderId="43" xfId="0" applyNumberFormat="1" applyFont="1" applyBorder="1" applyAlignment="1">
      <alignment horizontal="right"/>
    </xf>
    <xf numFmtId="165" fontId="2" fillId="0" borderId="43" xfId="0" applyNumberFormat="1" applyFont="1" applyBorder="1" applyAlignment="1">
      <alignment horizontal="left"/>
    </xf>
    <xf numFmtId="165" fontId="2" fillId="0" borderId="49" xfId="0" applyNumberFormat="1" applyFont="1" applyBorder="1" applyAlignment="1">
      <alignment horizontal="right"/>
    </xf>
    <xf numFmtId="165" fontId="2" fillId="0" borderId="34" xfId="0" applyNumberFormat="1" applyFont="1" applyBorder="1" applyAlignment="1">
      <alignment horizontal="center"/>
    </xf>
    <xf numFmtId="165" fontId="2" fillId="0" borderId="52" xfId="0" applyNumberFormat="1" applyFont="1" applyBorder="1" applyAlignment="1">
      <alignment horizontal="right"/>
    </xf>
    <xf numFmtId="165" fontId="2" fillId="0" borderId="46" xfId="0" applyNumberFormat="1" applyFont="1" applyBorder="1" applyAlignment="1">
      <alignment horizontal="right"/>
    </xf>
    <xf numFmtId="165" fontId="2" fillId="0" borderId="46" xfId="0" applyNumberFormat="1" applyFont="1" applyBorder="1" applyAlignment="1">
      <alignment horizontal="center"/>
    </xf>
    <xf numFmtId="165" fontId="7" fillId="0" borderId="31" xfId="44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left"/>
    </xf>
    <xf numFmtId="165" fontId="2" fillId="0" borderId="43" xfId="44" applyNumberFormat="1" applyFont="1" applyBorder="1" applyAlignment="1">
      <alignment/>
    </xf>
    <xf numFmtId="165" fontId="2" fillId="0" borderId="43" xfId="0" applyNumberFormat="1" applyFont="1" applyBorder="1" applyAlignment="1">
      <alignment horizontal="right"/>
    </xf>
    <xf numFmtId="165" fontId="2" fillId="0" borderId="34" xfId="44" applyNumberFormat="1" applyFont="1" applyBorder="1" applyAlignment="1">
      <alignment/>
    </xf>
    <xf numFmtId="165" fontId="7" fillId="0" borderId="37" xfId="44" applyNumberFormat="1" applyFont="1" applyBorder="1" applyAlignment="1">
      <alignment/>
    </xf>
    <xf numFmtId="165" fontId="52" fillId="0" borderId="17" xfId="0" applyNumberFormat="1" applyFont="1" applyBorder="1" applyAlignment="1">
      <alignment/>
    </xf>
    <xf numFmtId="165" fontId="7" fillId="0" borderId="53" xfId="44" applyNumberFormat="1" applyFont="1" applyBorder="1" applyAlignment="1">
      <alignment/>
    </xf>
    <xf numFmtId="165" fontId="7" fillId="0" borderId="13" xfId="44" applyNumberFormat="1" applyFont="1" applyBorder="1" applyAlignment="1">
      <alignment/>
    </xf>
    <xf numFmtId="165" fontId="52" fillId="0" borderId="0" xfId="0" applyNumberFormat="1" applyFont="1" applyBorder="1" applyAlignment="1">
      <alignment/>
    </xf>
    <xf numFmtId="165" fontId="53" fillId="0" borderId="17" xfId="0" applyNumberFormat="1" applyFont="1" applyBorder="1" applyAlignment="1">
      <alignment horizontal="center"/>
    </xf>
    <xf numFmtId="165" fontId="53" fillId="0" borderId="26" xfId="0" applyNumberFormat="1" applyFont="1" applyBorder="1" applyAlignment="1">
      <alignment horizontal="center"/>
    </xf>
    <xf numFmtId="165" fontId="7" fillId="0" borderId="54" xfId="0" applyNumberFormat="1" applyFont="1" applyBorder="1" applyAlignment="1">
      <alignment/>
    </xf>
    <xf numFmtId="165" fontId="53" fillId="0" borderId="16" xfId="0" applyNumberFormat="1" applyFont="1" applyBorder="1" applyAlignment="1">
      <alignment horizontal="center"/>
    </xf>
    <xf numFmtId="165" fontId="53" fillId="0" borderId="31" xfId="0" applyNumberFormat="1" applyFont="1" applyBorder="1" applyAlignment="1">
      <alignment horizontal="center"/>
    </xf>
    <xf numFmtId="165" fontId="2" fillId="0" borderId="55" xfId="0" applyNumberFormat="1" applyFont="1" applyBorder="1" applyAlignment="1">
      <alignment horizontal="left"/>
    </xf>
    <xf numFmtId="165" fontId="2" fillId="0" borderId="38" xfId="0" applyNumberFormat="1" applyFont="1" applyBorder="1" applyAlignment="1">
      <alignment horizontal="left"/>
    </xf>
    <xf numFmtId="165" fontId="2" fillId="0" borderId="56" xfId="0" applyNumberFormat="1" applyFont="1" applyBorder="1" applyAlignment="1">
      <alignment/>
    </xf>
    <xf numFmtId="165" fontId="2" fillId="0" borderId="57" xfId="0" applyNumberFormat="1" applyFont="1" applyBorder="1" applyAlignment="1">
      <alignment horizontal="left"/>
    </xf>
    <xf numFmtId="165" fontId="2" fillId="0" borderId="58" xfId="0" applyNumberFormat="1" applyFont="1" applyBorder="1" applyAlignment="1">
      <alignment horizontal="left"/>
    </xf>
    <xf numFmtId="165" fontId="7" fillId="0" borderId="56" xfId="0" applyNumberFormat="1" applyFont="1" applyBorder="1" applyAlignment="1">
      <alignment horizontal="left"/>
    </xf>
    <xf numFmtId="165" fontId="2" fillId="0" borderId="34" xfId="0" applyNumberFormat="1" applyFont="1" applyBorder="1" applyAlignment="1">
      <alignment horizontal="left"/>
    </xf>
    <xf numFmtId="165" fontId="7" fillId="0" borderId="41" xfId="44" applyNumberFormat="1" applyFont="1" applyBorder="1" applyAlignment="1">
      <alignment/>
    </xf>
    <xf numFmtId="165" fontId="2" fillId="0" borderId="59" xfId="0" applyNumberFormat="1" applyFont="1" applyBorder="1" applyAlignment="1">
      <alignment/>
    </xf>
    <xf numFmtId="165" fontId="2" fillId="0" borderId="60" xfId="0" applyNumberFormat="1" applyFont="1" applyBorder="1" applyAlignment="1">
      <alignment/>
    </xf>
    <xf numFmtId="165" fontId="2" fillId="0" borderId="52" xfId="0" applyNumberFormat="1" applyFont="1" applyBorder="1" applyAlignment="1">
      <alignment/>
    </xf>
    <xf numFmtId="165" fontId="2" fillId="0" borderId="61" xfId="0" applyNumberFormat="1" applyFont="1" applyBorder="1" applyAlignment="1">
      <alignment/>
    </xf>
    <xf numFmtId="165" fontId="7" fillId="0" borderId="16" xfId="0" applyNumberFormat="1" applyFont="1" applyBorder="1" applyAlignment="1">
      <alignment horizontal="center"/>
    </xf>
    <xf numFmtId="165" fontId="7" fillId="0" borderId="57" xfId="0" applyNumberFormat="1" applyFont="1" applyBorder="1" applyAlignment="1">
      <alignment/>
    </xf>
    <xf numFmtId="165" fontId="2" fillId="0" borderId="62" xfId="0" applyNumberFormat="1" applyFont="1" applyBorder="1" applyAlignment="1">
      <alignment/>
    </xf>
    <xf numFmtId="165" fontId="2" fillId="0" borderId="31" xfId="0" applyNumberFormat="1" applyFont="1" applyBorder="1" applyAlignment="1">
      <alignment/>
    </xf>
    <xf numFmtId="165" fontId="7" fillId="0" borderId="11" xfId="0" applyNumberFormat="1" applyFont="1" applyBorder="1" applyAlignment="1">
      <alignment horizontal="left"/>
    </xf>
    <xf numFmtId="165" fontId="7" fillId="0" borderId="27" xfId="0" applyNumberFormat="1" applyFont="1" applyBorder="1" applyAlignment="1">
      <alignment horizontal="left"/>
    </xf>
    <xf numFmtId="165" fontId="2" fillId="0" borderId="10" xfId="0" applyNumberFormat="1" applyFont="1" applyBorder="1" applyAlignment="1">
      <alignment/>
    </xf>
    <xf numFmtId="165" fontId="2" fillId="0" borderId="22" xfId="42" applyNumberFormat="1" applyFont="1" applyBorder="1" applyAlignment="1">
      <alignment/>
    </xf>
    <xf numFmtId="165" fontId="2" fillId="0" borderId="23" xfId="42" applyNumberFormat="1" applyFont="1" applyBorder="1" applyAlignment="1">
      <alignment/>
    </xf>
    <xf numFmtId="165" fontId="2" fillId="0" borderId="30" xfId="42" applyNumberFormat="1" applyFont="1" applyBorder="1" applyAlignment="1">
      <alignment/>
    </xf>
    <xf numFmtId="165" fontId="2" fillId="0" borderId="24" xfId="42" applyNumberFormat="1" applyFont="1" applyBorder="1" applyAlignment="1">
      <alignment/>
    </xf>
    <xf numFmtId="165" fontId="7" fillId="0" borderId="29" xfId="0" applyNumberFormat="1" applyFont="1" applyBorder="1" applyAlignment="1">
      <alignment/>
    </xf>
    <xf numFmtId="165" fontId="7" fillId="0" borderId="0" xfId="42" applyNumberFormat="1" applyFont="1" applyBorder="1" applyAlignment="1">
      <alignment/>
    </xf>
    <xf numFmtId="165" fontId="53" fillId="0" borderId="34" xfId="0" applyNumberFormat="1" applyFont="1" applyBorder="1" applyAlignment="1">
      <alignment/>
    </xf>
    <xf numFmtId="165" fontId="7" fillId="0" borderId="34" xfId="0" applyNumberFormat="1" applyFont="1" applyBorder="1" applyAlignment="1">
      <alignment/>
    </xf>
    <xf numFmtId="165" fontId="7" fillId="0" borderId="34" xfId="42" applyNumberFormat="1" applyFont="1" applyBorder="1" applyAlignment="1">
      <alignment/>
    </xf>
    <xf numFmtId="165" fontId="7" fillId="0" borderId="42" xfId="0" applyNumberFormat="1" applyFont="1" applyBorder="1" applyAlignment="1">
      <alignment horizontal="right"/>
    </xf>
    <xf numFmtId="165" fontId="7" fillId="0" borderId="43" xfId="0" applyNumberFormat="1" applyFont="1" applyFill="1" applyBorder="1" applyAlignment="1">
      <alignment/>
    </xf>
    <xf numFmtId="165" fontId="7" fillId="0" borderId="43" xfId="42" applyNumberFormat="1" applyFont="1" applyBorder="1" applyAlignment="1">
      <alignment horizontal="right"/>
    </xf>
    <xf numFmtId="165" fontId="53" fillId="0" borderId="44" xfId="44" applyNumberFormat="1" applyFont="1" applyBorder="1" applyAlignment="1">
      <alignment/>
    </xf>
    <xf numFmtId="165" fontId="7" fillId="0" borderId="44" xfId="0" applyNumberFormat="1" applyFont="1" applyBorder="1" applyAlignment="1">
      <alignment/>
    </xf>
    <xf numFmtId="165" fontId="53" fillId="0" borderId="44" xfId="0" applyNumberFormat="1" applyFont="1" applyBorder="1" applyAlignment="1">
      <alignment/>
    </xf>
    <xf numFmtId="165" fontId="7" fillId="0" borderId="45" xfId="42" applyNumberFormat="1" applyFont="1" applyBorder="1" applyAlignment="1">
      <alignment/>
    </xf>
    <xf numFmtId="165" fontId="7" fillId="0" borderId="46" xfId="42" applyNumberFormat="1" applyFont="1" applyBorder="1" applyAlignment="1">
      <alignment/>
    </xf>
    <xf numFmtId="168" fontId="7" fillId="0" borderId="34" xfId="42" applyNumberFormat="1" applyFont="1" applyBorder="1" applyAlignment="1">
      <alignment/>
    </xf>
    <xf numFmtId="168" fontId="2" fillId="0" borderId="34" xfId="0" applyNumberFormat="1" applyFont="1" applyBorder="1" applyAlignment="1">
      <alignment/>
    </xf>
    <xf numFmtId="168" fontId="7" fillId="0" borderId="46" xfId="42" applyNumberFormat="1" applyFont="1" applyBorder="1" applyAlignment="1">
      <alignment/>
    </xf>
    <xf numFmtId="168" fontId="53" fillId="0" borderId="44" xfId="0" applyNumberFormat="1" applyFont="1" applyBorder="1" applyAlignment="1">
      <alignment/>
    </xf>
    <xf numFmtId="168" fontId="2" fillId="0" borderId="23" xfId="0" applyNumberFormat="1" applyFont="1" applyBorder="1" applyAlignment="1">
      <alignment/>
    </xf>
    <xf numFmtId="168" fontId="2" fillId="0" borderId="24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8" fontId="7" fillId="0" borderId="23" xfId="0" applyNumberFormat="1" applyFont="1" applyBorder="1" applyAlignment="1">
      <alignment/>
    </xf>
    <xf numFmtId="168" fontId="7" fillId="0" borderId="24" xfId="0" applyNumberFormat="1" applyFont="1" applyBorder="1" applyAlignment="1">
      <alignment/>
    </xf>
    <xf numFmtId="165" fontId="2" fillId="0" borderId="34" xfId="42" applyNumberFormat="1" applyFont="1" applyFill="1" applyBorder="1" applyAlignment="1">
      <alignment/>
    </xf>
    <xf numFmtId="165" fontId="2" fillId="0" borderId="34" xfId="0" applyNumberFormat="1" applyFont="1" applyFill="1" applyBorder="1" applyAlignment="1">
      <alignment horizontal="right"/>
    </xf>
    <xf numFmtId="165" fontId="2" fillId="0" borderId="34" xfId="42" applyNumberFormat="1" applyFont="1" applyBorder="1" applyAlignment="1">
      <alignment/>
    </xf>
    <xf numFmtId="165" fontId="2" fillId="0" borderId="10" xfId="0" applyNumberFormat="1" applyFont="1" applyFill="1" applyBorder="1" applyAlignment="1">
      <alignment/>
    </xf>
    <xf numFmtId="165" fontId="2" fillId="0" borderId="11" xfId="0" applyNumberFormat="1" applyFont="1" applyFill="1" applyBorder="1" applyAlignment="1">
      <alignment/>
    </xf>
    <xf numFmtId="165" fontId="2" fillId="0" borderId="43" xfId="42" applyNumberFormat="1" applyFont="1" applyFill="1" applyBorder="1" applyAlignment="1">
      <alignment/>
    </xf>
    <xf numFmtId="165" fontId="2" fillId="0" borderId="43" xfId="0" applyNumberFormat="1" applyFont="1" applyFill="1" applyBorder="1" applyAlignment="1">
      <alignment horizontal="right"/>
    </xf>
    <xf numFmtId="165" fontId="52" fillId="0" borderId="13" xfId="0" applyNumberFormat="1" applyFont="1" applyBorder="1" applyAlignment="1">
      <alignment/>
    </xf>
    <xf numFmtId="165" fontId="0" fillId="0" borderId="23" xfId="0" applyNumberFormat="1" applyFont="1" applyBorder="1" applyAlignment="1">
      <alignment/>
    </xf>
    <xf numFmtId="165" fontId="7" fillId="0" borderId="25" xfId="0" applyNumberFormat="1" applyFont="1" applyFill="1" applyBorder="1" applyAlignment="1">
      <alignment horizontal="left"/>
    </xf>
    <xf numFmtId="165" fontId="7" fillId="0" borderId="17" xfId="44" applyNumberFormat="1" applyFont="1" applyBorder="1" applyAlignment="1">
      <alignment horizontal="right"/>
    </xf>
    <xf numFmtId="165" fontId="7" fillId="0" borderId="32" xfId="0" applyNumberFormat="1" applyFont="1" applyBorder="1" applyAlignment="1">
      <alignment/>
    </xf>
    <xf numFmtId="165" fontId="7" fillId="0" borderId="33" xfId="0" applyNumberFormat="1" applyFont="1" applyBorder="1" applyAlignment="1">
      <alignment/>
    </xf>
    <xf numFmtId="165" fontId="7" fillId="0" borderId="38" xfId="44" applyNumberFormat="1" applyFont="1" applyBorder="1" applyAlignment="1">
      <alignment/>
    </xf>
    <xf numFmtId="165" fontId="7" fillId="0" borderId="41" xfId="0" applyNumberFormat="1" applyFont="1" applyBorder="1" applyAlignment="1">
      <alignment horizontal="right"/>
    </xf>
    <xf numFmtId="165" fontId="55" fillId="0" borderId="34" xfId="0" applyNumberFormat="1" applyFont="1" applyBorder="1" applyAlignment="1">
      <alignment/>
    </xf>
    <xf numFmtId="165" fontId="2" fillId="0" borderId="34" xfId="42" applyNumberFormat="1" applyFont="1" applyBorder="1" applyAlignment="1">
      <alignment horizontal="right"/>
    </xf>
    <xf numFmtId="165" fontId="54" fillId="0" borderId="34" xfId="44" applyNumberFormat="1" applyFont="1" applyBorder="1" applyAlignment="1">
      <alignment/>
    </xf>
    <xf numFmtId="165" fontId="11" fillId="0" borderId="34" xfId="42" applyNumberFormat="1" applyFont="1" applyBorder="1" applyAlignment="1">
      <alignment/>
    </xf>
    <xf numFmtId="168" fontId="2" fillId="0" borderId="34" xfId="42" applyNumberFormat="1" applyFont="1" applyBorder="1" applyAlignment="1">
      <alignment horizontal="right"/>
    </xf>
    <xf numFmtId="168" fontId="54" fillId="0" borderId="34" xfId="44" applyNumberFormat="1" applyFont="1" applyBorder="1" applyAlignment="1">
      <alignment/>
    </xf>
    <xf numFmtId="168" fontId="2" fillId="0" borderId="34" xfId="42" applyNumberFormat="1" applyFont="1" applyBorder="1" applyAlignment="1">
      <alignment/>
    </xf>
    <xf numFmtId="165" fontId="2" fillId="0" borderId="42" xfId="42" applyNumberFormat="1" applyFont="1" applyBorder="1" applyAlignment="1">
      <alignment/>
    </xf>
    <xf numFmtId="165" fontId="2" fillId="0" borderId="43" xfId="42" applyNumberFormat="1" applyFont="1" applyBorder="1" applyAlignment="1">
      <alignment/>
    </xf>
    <xf numFmtId="165" fontId="2" fillId="0" borderId="44" xfId="42" applyNumberFormat="1" applyFont="1" applyBorder="1" applyAlignment="1">
      <alignment/>
    </xf>
    <xf numFmtId="168" fontId="2" fillId="0" borderId="44" xfId="42" applyNumberFormat="1" applyFont="1" applyBorder="1" applyAlignment="1">
      <alignment/>
    </xf>
    <xf numFmtId="168" fontId="2" fillId="0" borderId="44" xfId="0" applyNumberFormat="1" applyFont="1" applyBorder="1" applyAlignment="1">
      <alignment/>
    </xf>
    <xf numFmtId="168" fontId="2" fillId="0" borderId="46" xfId="0" applyNumberFormat="1" applyFont="1" applyBorder="1" applyAlignment="1">
      <alignment/>
    </xf>
    <xf numFmtId="0" fontId="7" fillId="0" borderId="27" xfId="0" applyFont="1" applyBorder="1" applyAlignment="1">
      <alignment horizontal="center"/>
    </xf>
    <xf numFmtId="167" fontId="7" fillId="0" borderId="28" xfId="0" applyNumberFormat="1" applyFont="1" applyBorder="1" applyAlignment="1">
      <alignment/>
    </xf>
    <xf numFmtId="165" fontId="53" fillId="0" borderId="14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7" fontId="7" fillId="0" borderId="63" xfId="0" applyNumberFormat="1" applyFont="1" applyBorder="1" applyAlignment="1">
      <alignment/>
    </xf>
    <xf numFmtId="164" fontId="53" fillId="0" borderId="16" xfId="42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165" fontId="53" fillId="0" borderId="13" xfId="44" applyNumberFormat="1" applyFont="1" applyFill="1" applyBorder="1" applyAlignment="1">
      <alignment/>
    </xf>
    <xf numFmtId="165" fontId="7" fillId="0" borderId="20" xfId="0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165" fontId="2" fillId="0" borderId="50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right"/>
    </xf>
    <xf numFmtId="165" fontId="2" fillId="0" borderId="32" xfId="0" applyNumberFormat="1" applyFont="1" applyBorder="1" applyAlignment="1">
      <alignment horizontal="center"/>
    </xf>
    <xf numFmtId="165" fontId="2" fillId="0" borderId="64" xfId="0" applyNumberFormat="1" applyFont="1" applyBorder="1" applyAlignment="1">
      <alignment/>
    </xf>
    <xf numFmtId="165" fontId="7" fillId="0" borderId="0" xfId="44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15" xfId="0" applyNumberFormat="1" applyFont="1" applyBorder="1" applyAlignment="1">
      <alignment horizontal="left"/>
    </xf>
    <xf numFmtId="168" fontId="7" fillId="0" borderId="13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168" fontId="7" fillId="0" borderId="1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6" fontId="7" fillId="0" borderId="11" xfId="42" applyFont="1" applyBorder="1" applyAlignment="1">
      <alignment/>
    </xf>
    <xf numFmtId="167" fontId="7" fillId="0" borderId="20" xfId="42" applyNumberFormat="1" applyFont="1" applyBorder="1" applyAlignment="1">
      <alignment/>
    </xf>
    <xf numFmtId="166" fontId="53" fillId="0" borderId="20" xfId="42" applyFont="1" applyBorder="1" applyAlignment="1">
      <alignment/>
    </xf>
    <xf numFmtId="165" fontId="7" fillId="0" borderId="20" xfId="44" applyFont="1" applyBorder="1" applyAlignment="1">
      <alignment/>
    </xf>
    <xf numFmtId="39" fontId="56" fillId="0" borderId="0" xfId="0" applyNumberFormat="1" applyFont="1" applyBorder="1" applyAlignment="1">
      <alignment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4" fontId="7" fillId="0" borderId="13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4" fontId="7" fillId="0" borderId="14" xfId="0" applyNumberFormat="1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4" fontId="7" fillId="0" borderId="21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4" fontId="7" fillId="0" borderId="15" xfId="0" applyNumberFormat="1" applyFont="1" applyBorder="1" applyAlignment="1">
      <alignment horizontal="left"/>
    </xf>
    <xf numFmtId="4" fontId="7" fillId="0" borderId="20" xfId="0" applyNumberFormat="1" applyFont="1" applyBorder="1" applyAlignment="1">
      <alignment horizontal="left"/>
    </xf>
    <xf numFmtId="4" fontId="7" fillId="0" borderId="21" xfId="0" applyNumberFormat="1" applyFont="1" applyBorder="1" applyAlignment="1">
      <alignment horizontal="left"/>
    </xf>
    <xf numFmtId="4" fontId="7" fillId="0" borderId="65" xfId="0" applyNumberFormat="1" applyFont="1" applyBorder="1" applyAlignment="1">
      <alignment horizontal="left"/>
    </xf>
    <xf numFmtId="4" fontId="7" fillId="0" borderId="32" xfId="0" applyNumberFormat="1" applyFont="1" applyBorder="1" applyAlignment="1">
      <alignment horizontal="left"/>
    </xf>
    <xf numFmtId="4" fontId="7" fillId="0" borderId="64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" fontId="7" fillId="0" borderId="13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4" fontId="7" fillId="0" borderId="14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4" fontId="7" fillId="0" borderId="66" xfId="0" applyNumberFormat="1" applyFont="1" applyBorder="1" applyAlignment="1">
      <alignment horizontal="left"/>
    </xf>
    <xf numFmtId="4" fontId="7" fillId="0" borderId="67" xfId="0" applyNumberFormat="1" applyFont="1" applyBorder="1" applyAlignment="1">
      <alignment horizontal="left"/>
    </xf>
    <xf numFmtId="165" fontId="2" fillId="0" borderId="35" xfId="0" applyNumberFormat="1" applyFont="1" applyBorder="1" applyAlignment="1">
      <alignment horizontal="center"/>
    </xf>
    <xf numFmtId="165" fontId="2" fillId="0" borderId="3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7" fillId="0" borderId="10" xfId="44" applyNumberFormat="1" applyFont="1" applyFill="1" applyBorder="1" applyAlignment="1">
      <alignment horizontal="left" vertical="center"/>
    </xf>
    <xf numFmtId="165" fontId="7" fillId="0" borderId="11" xfId="44" applyNumberFormat="1" applyFont="1" applyFill="1" applyBorder="1" applyAlignment="1">
      <alignment horizontal="left" vertical="center"/>
    </xf>
    <xf numFmtId="165" fontId="7" fillId="0" borderId="35" xfId="0" applyNumberFormat="1" applyFont="1" applyFill="1" applyBorder="1" applyAlignment="1">
      <alignment horizontal="left"/>
    </xf>
    <xf numFmtId="165" fontId="7" fillId="0" borderId="36" xfId="0" applyNumberFormat="1" applyFont="1" applyFill="1" applyBorder="1" applyAlignment="1">
      <alignment horizontal="left"/>
    </xf>
    <xf numFmtId="165" fontId="7" fillId="0" borderId="25" xfId="0" applyNumberFormat="1" applyFont="1" applyFill="1" applyBorder="1" applyAlignment="1">
      <alignment horizontal="left"/>
    </xf>
    <xf numFmtId="4" fontId="13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165" fontId="7" fillId="0" borderId="39" xfId="0" applyNumberFormat="1" applyFont="1" applyBorder="1" applyAlignment="1">
      <alignment horizontal="left"/>
    </xf>
    <xf numFmtId="165" fontId="7" fillId="0" borderId="68" xfId="0" applyNumberFormat="1" applyFont="1" applyBorder="1" applyAlignment="1">
      <alignment horizontal="left"/>
    </xf>
    <xf numFmtId="165" fontId="7" fillId="0" borderId="69" xfId="0" applyNumberFormat="1" applyFont="1" applyFill="1" applyBorder="1" applyAlignment="1">
      <alignment horizontal="left"/>
    </xf>
    <xf numFmtId="165" fontId="7" fillId="0" borderId="70" xfId="0" applyNumberFormat="1" applyFont="1" applyFill="1" applyBorder="1" applyAlignment="1">
      <alignment horizontal="left"/>
    </xf>
    <xf numFmtId="165" fontId="7" fillId="0" borderId="34" xfId="0" applyNumberFormat="1" applyFont="1" applyFill="1" applyBorder="1" applyAlignment="1">
      <alignment horizontal="left"/>
    </xf>
    <xf numFmtId="165" fontId="7" fillId="0" borderId="29" xfId="0" applyNumberFormat="1" applyFont="1" applyFill="1" applyBorder="1" applyAlignment="1">
      <alignment horizontal="left"/>
    </xf>
    <xf numFmtId="165" fontId="7" fillId="0" borderId="34" xfId="0" applyNumberFormat="1" applyFont="1" applyBorder="1" applyAlignment="1">
      <alignment horizontal="left"/>
    </xf>
    <xf numFmtId="165" fontId="7" fillId="0" borderId="29" xfId="0" applyNumberFormat="1" applyFont="1" applyBorder="1" applyAlignment="1">
      <alignment horizontal="left"/>
    </xf>
    <xf numFmtId="165" fontId="7" fillId="0" borderId="37" xfId="0" applyNumberFormat="1" applyFont="1" applyBorder="1" applyAlignment="1">
      <alignment horizontal="left"/>
    </xf>
    <xf numFmtId="165" fontId="7" fillId="0" borderId="71" xfId="0" applyNumberFormat="1" applyFont="1" applyBorder="1" applyAlignment="1">
      <alignment horizontal="left"/>
    </xf>
    <xf numFmtId="165" fontId="7" fillId="0" borderId="26" xfId="0" applyNumberFormat="1" applyFont="1" applyBorder="1" applyAlignment="1">
      <alignment horizontal="left"/>
    </xf>
    <xf numFmtId="165" fontId="7" fillId="0" borderId="60" xfId="0" applyNumberFormat="1" applyFont="1" applyBorder="1" applyAlignment="1">
      <alignment horizontal="left"/>
    </xf>
    <xf numFmtId="165" fontId="7" fillId="0" borderId="32" xfId="0" applyNumberFormat="1" applyFont="1" applyFill="1" applyBorder="1" applyAlignment="1">
      <alignment horizontal="left"/>
    </xf>
    <xf numFmtId="165" fontId="7" fillId="0" borderId="33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65" fontId="7" fillId="0" borderId="35" xfId="0" applyNumberFormat="1" applyFont="1" applyBorder="1" applyAlignment="1">
      <alignment horizontal="left"/>
    </xf>
    <xf numFmtId="165" fontId="7" fillId="0" borderId="36" xfId="0" applyNumberFormat="1" applyFont="1" applyBorder="1" applyAlignment="1">
      <alignment horizontal="left"/>
    </xf>
    <xf numFmtId="165" fontId="7" fillId="0" borderId="25" xfId="0" applyNumberFormat="1" applyFont="1" applyBorder="1" applyAlignment="1">
      <alignment horizontal="left"/>
    </xf>
    <xf numFmtId="165" fontId="2" fillId="0" borderId="36" xfId="0" applyNumberFormat="1" applyFont="1" applyBorder="1" applyAlignment="1">
      <alignment horizontal="left"/>
    </xf>
    <xf numFmtId="165" fontId="2" fillId="0" borderId="25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 horizontal="left"/>
    </xf>
    <xf numFmtId="4" fontId="7" fillId="0" borderId="11" xfId="0" applyNumberFormat="1" applyFont="1" applyBorder="1" applyAlignment="1">
      <alignment horizontal="left"/>
    </xf>
    <xf numFmtId="4" fontId="7" fillId="0" borderId="27" xfId="0" applyNumberFormat="1" applyFont="1" applyBorder="1" applyAlignment="1">
      <alignment horizontal="left"/>
    </xf>
    <xf numFmtId="4" fontId="7" fillId="0" borderId="50" xfId="0" applyNumberFormat="1" applyFont="1" applyBorder="1" applyAlignment="1">
      <alignment horizontal="left"/>
    </xf>
    <xf numFmtId="4" fontId="7" fillId="0" borderId="72" xfId="0" applyNumberFormat="1" applyFont="1" applyBorder="1" applyAlignment="1">
      <alignment horizontal="left"/>
    </xf>
    <xf numFmtId="4" fontId="7" fillId="0" borderId="73" xfId="0" applyNumberFormat="1" applyFont="1" applyBorder="1" applyAlignment="1">
      <alignment horizontal="left"/>
    </xf>
    <xf numFmtId="4" fontId="7" fillId="0" borderId="49" xfId="0" applyNumberFormat="1" applyFont="1" applyBorder="1" applyAlignment="1">
      <alignment horizontal="left"/>
    </xf>
    <xf numFmtId="4" fontId="7" fillId="0" borderId="60" xfId="0" applyNumberFormat="1" applyFont="1" applyBorder="1" applyAlignment="1">
      <alignment horizontal="left"/>
    </xf>
    <xf numFmtId="4" fontId="7" fillId="0" borderId="74" xfId="0" applyNumberFormat="1" applyFont="1" applyBorder="1" applyAlignment="1">
      <alignment horizontal="left"/>
    </xf>
    <xf numFmtId="4" fontId="7" fillId="0" borderId="58" xfId="0" applyNumberFormat="1" applyFont="1" applyBorder="1" applyAlignment="1">
      <alignment horizontal="left"/>
    </xf>
    <xf numFmtId="4" fontId="7" fillId="0" borderId="75" xfId="0" applyNumberFormat="1" applyFont="1" applyBorder="1" applyAlignment="1">
      <alignment horizontal="left"/>
    </xf>
    <xf numFmtId="4" fontId="7" fillId="0" borderId="62" xfId="0" applyNumberFormat="1" applyFont="1" applyBorder="1" applyAlignment="1">
      <alignment horizontal="left"/>
    </xf>
    <xf numFmtId="165" fontId="7" fillId="0" borderId="76" xfId="0" applyNumberFormat="1" applyFont="1" applyBorder="1" applyAlignment="1">
      <alignment horizontal="left"/>
    </xf>
    <xf numFmtId="165" fontId="7" fillId="0" borderId="31" xfId="0" applyNumberFormat="1" applyFont="1" applyBorder="1" applyAlignment="1">
      <alignment horizontal="left"/>
    </xf>
    <xf numFmtId="165" fontId="7" fillId="0" borderId="35" xfId="44" applyNumberFormat="1" applyFont="1" applyBorder="1" applyAlignment="1">
      <alignment horizontal="left"/>
    </xf>
    <xf numFmtId="165" fontId="7" fillId="0" borderId="36" xfId="44" applyNumberFormat="1" applyFont="1" applyBorder="1" applyAlignment="1">
      <alignment horizontal="left"/>
    </xf>
    <xf numFmtId="165" fontId="7" fillId="0" borderId="25" xfId="44" applyNumberFormat="1" applyFont="1" applyBorder="1" applyAlignment="1">
      <alignment horizontal="left"/>
    </xf>
    <xf numFmtId="4" fontId="7" fillId="0" borderId="44" xfId="0" applyNumberFormat="1" applyFont="1" applyBorder="1" applyAlignment="1">
      <alignment horizontal="left"/>
    </xf>
    <xf numFmtId="4" fontId="7" fillId="0" borderId="34" xfId="0" applyNumberFormat="1" applyFont="1" applyBorder="1" applyAlignment="1">
      <alignment horizontal="left"/>
    </xf>
    <xf numFmtId="4" fontId="7" fillId="0" borderId="23" xfId="0" applyNumberFormat="1" applyFont="1" applyBorder="1" applyAlignment="1">
      <alignment horizontal="left"/>
    </xf>
    <xf numFmtId="165" fontId="7" fillId="0" borderId="77" xfId="0" applyNumberFormat="1" applyFont="1" applyBorder="1" applyAlignment="1">
      <alignment horizontal="left"/>
    </xf>
    <xf numFmtId="165" fontId="7" fillId="0" borderId="43" xfId="0" applyNumberFormat="1" applyFont="1" applyBorder="1" applyAlignment="1">
      <alignment horizontal="left"/>
    </xf>
    <xf numFmtId="165" fontId="7" fillId="0" borderId="22" xfId="0" applyNumberFormat="1" applyFont="1" applyBorder="1" applyAlignment="1">
      <alignment horizontal="left"/>
    </xf>
    <xf numFmtId="165" fontId="7" fillId="0" borderId="56" xfId="0" applyNumberFormat="1" applyFont="1" applyBorder="1" applyAlignment="1">
      <alignment horizontal="left"/>
    </xf>
    <xf numFmtId="165" fontId="7" fillId="0" borderId="23" xfId="0" applyNumberFormat="1" applyFont="1" applyBorder="1" applyAlignment="1">
      <alignment horizontal="left"/>
    </xf>
    <xf numFmtId="165" fontId="7" fillId="0" borderId="75" xfId="0" applyNumberFormat="1" applyFont="1" applyBorder="1" applyAlignment="1">
      <alignment horizontal="left"/>
    </xf>
    <xf numFmtId="165" fontId="7" fillId="0" borderId="78" xfId="0" applyNumberFormat="1" applyFont="1" applyBorder="1" applyAlignment="1">
      <alignment horizontal="left"/>
    </xf>
    <xf numFmtId="165" fontId="7" fillId="0" borderId="33" xfId="0" applyNumberFormat="1" applyFont="1" applyBorder="1" applyAlignment="1">
      <alignment horizontal="left"/>
    </xf>
    <xf numFmtId="165" fontId="7" fillId="0" borderId="72" xfId="0" applyNumberFormat="1" applyFont="1" applyBorder="1" applyAlignment="1">
      <alignment horizontal="left"/>
    </xf>
    <xf numFmtId="165" fontId="7" fillId="0" borderId="79" xfId="0" applyNumberFormat="1" applyFont="1" applyBorder="1" applyAlignment="1">
      <alignment horizontal="left"/>
    </xf>
    <xf numFmtId="165" fontId="7" fillId="0" borderId="50" xfId="0" applyNumberFormat="1" applyFont="1" applyBorder="1" applyAlignment="1">
      <alignment horizontal="left"/>
    </xf>
    <xf numFmtId="165" fontId="7" fillId="0" borderId="44" xfId="0" applyNumberFormat="1" applyFont="1" applyBorder="1" applyAlignment="1">
      <alignment horizontal="left"/>
    </xf>
    <xf numFmtId="165" fontId="7" fillId="0" borderId="35" xfId="0" applyNumberFormat="1" applyFont="1" applyBorder="1" applyAlignment="1">
      <alignment horizontal="center"/>
    </xf>
    <xf numFmtId="165" fontId="7" fillId="0" borderId="36" xfId="0" applyNumberFormat="1" applyFont="1" applyBorder="1" applyAlignment="1">
      <alignment horizontal="center"/>
    </xf>
    <xf numFmtId="165" fontId="7" fillId="0" borderId="25" xfId="0" applyNumberFormat="1" applyFont="1" applyBorder="1" applyAlignment="1">
      <alignment horizontal="center"/>
    </xf>
    <xf numFmtId="165" fontId="7" fillId="0" borderId="42" xfId="0" applyNumberFormat="1" applyFont="1" applyBorder="1" applyAlignment="1">
      <alignment horizontal="left"/>
    </xf>
    <xf numFmtId="165" fontId="7" fillId="0" borderId="32" xfId="0" applyNumberFormat="1" applyFont="1" applyBorder="1" applyAlignment="1">
      <alignment horizontal="left"/>
    </xf>
    <xf numFmtId="165" fontId="2" fillId="0" borderId="32" xfId="0" applyNumberFormat="1" applyFont="1" applyBorder="1" applyAlignment="1">
      <alignment horizontal="left"/>
    </xf>
    <xf numFmtId="165" fontId="2" fillId="0" borderId="33" xfId="0" applyNumberFormat="1" applyFont="1" applyBorder="1" applyAlignment="1">
      <alignment horizontal="left"/>
    </xf>
    <xf numFmtId="165" fontId="7" fillId="0" borderId="80" xfId="0" applyNumberFormat="1" applyFont="1" applyBorder="1" applyAlignment="1">
      <alignment horizontal="left"/>
    </xf>
    <xf numFmtId="165" fontId="7" fillId="0" borderId="48" xfId="0" applyNumberFormat="1" applyFont="1" applyBorder="1" applyAlignment="1">
      <alignment horizontal="left"/>
    </xf>
    <xf numFmtId="165" fontId="7" fillId="0" borderId="59" xfId="0" applyNumberFormat="1" applyFont="1" applyBorder="1" applyAlignment="1">
      <alignment horizontal="left"/>
    </xf>
    <xf numFmtId="165" fontId="7" fillId="0" borderId="49" xfId="0" applyNumberFormat="1" applyFont="1" applyBorder="1" applyAlignment="1">
      <alignment horizontal="left"/>
    </xf>
    <xf numFmtId="165" fontId="7" fillId="0" borderId="66" xfId="0" applyNumberFormat="1" applyFont="1" applyBorder="1" applyAlignment="1">
      <alignment horizontal="left"/>
    </xf>
    <xf numFmtId="165" fontId="7" fillId="0" borderId="67" xfId="0" applyNumberFormat="1" applyFont="1" applyBorder="1" applyAlignment="1">
      <alignment horizontal="left"/>
    </xf>
    <xf numFmtId="165" fontId="7" fillId="0" borderId="52" xfId="0" applyNumberFormat="1" applyFont="1" applyBorder="1" applyAlignment="1">
      <alignment horizontal="left"/>
    </xf>
    <xf numFmtId="165" fontId="7" fillId="0" borderId="61" xfId="0" applyNumberFormat="1" applyFont="1" applyBorder="1" applyAlignment="1">
      <alignment horizontal="left"/>
    </xf>
    <xf numFmtId="165" fontId="7" fillId="0" borderId="81" xfId="0" applyNumberFormat="1" applyFont="1" applyBorder="1" applyAlignment="1">
      <alignment horizontal="left"/>
    </xf>
    <xf numFmtId="165" fontId="13" fillId="0" borderId="35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left"/>
    </xf>
    <xf numFmtId="165" fontId="7" fillId="0" borderId="11" xfId="0" applyNumberFormat="1" applyFont="1" applyBorder="1" applyAlignment="1">
      <alignment horizontal="left"/>
    </xf>
    <xf numFmtId="165" fontId="52" fillId="0" borderId="61" xfId="0" applyNumberFormat="1" applyFont="1" applyBorder="1" applyAlignment="1">
      <alignment horizontal="left"/>
    </xf>
    <xf numFmtId="165" fontId="7" fillId="0" borderId="29" xfId="0" applyNumberFormat="1" applyFont="1" applyBorder="1" applyAlignment="1">
      <alignment/>
    </xf>
    <xf numFmtId="165" fontId="7" fillId="0" borderId="60" xfId="0" applyNumberFormat="1" applyFont="1" applyBorder="1" applyAlignment="1">
      <alignment/>
    </xf>
    <xf numFmtId="165" fontId="7" fillId="0" borderId="48" xfId="0" applyNumberFormat="1" applyFont="1" applyBorder="1" applyAlignment="1">
      <alignment/>
    </xf>
    <xf numFmtId="165" fontId="7" fillId="0" borderId="59" xfId="0" applyNumberFormat="1" applyFont="1" applyBorder="1" applyAlignment="1">
      <alignment/>
    </xf>
    <xf numFmtId="165" fontId="7" fillId="0" borderId="15" xfId="0" applyNumberFormat="1" applyFont="1" applyBorder="1" applyAlignment="1">
      <alignment horizontal="left"/>
    </xf>
    <xf numFmtId="165" fontId="7" fillId="0" borderId="20" xfId="0" applyNumberFormat="1" applyFont="1" applyBorder="1" applyAlignment="1">
      <alignment horizontal="left"/>
    </xf>
    <xf numFmtId="165" fontId="7" fillId="0" borderId="21" xfId="0" applyNumberFormat="1" applyFont="1" applyBorder="1" applyAlignment="1">
      <alignment horizontal="left"/>
    </xf>
    <xf numFmtId="165" fontId="7" fillId="0" borderId="37" xfId="44" applyNumberFormat="1" applyFont="1" applyBorder="1" applyAlignment="1">
      <alignment horizontal="left"/>
    </xf>
    <xf numFmtId="165" fontId="7" fillId="0" borderId="71" xfId="44" applyNumberFormat="1" applyFont="1" applyBorder="1" applyAlignment="1">
      <alignment horizontal="left"/>
    </xf>
    <xf numFmtId="165" fontId="7" fillId="0" borderId="26" xfId="44" applyNumberFormat="1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4" fontId="7" fillId="0" borderId="35" xfId="0" applyNumberFormat="1" applyFont="1" applyBorder="1" applyAlignment="1">
      <alignment horizontal="left"/>
    </xf>
    <xf numFmtId="4" fontId="7" fillId="0" borderId="36" xfId="0" applyNumberFormat="1" applyFont="1" applyBorder="1" applyAlignment="1">
      <alignment horizontal="left"/>
    </xf>
    <xf numFmtId="4" fontId="7" fillId="0" borderId="25" xfId="0" applyNumberFormat="1" applyFont="1" applyBorder="1" applyAlignment="1">
      <alignment horizontal="left"/>
    </xf>
    <xf numFmtId="0" fontId="7" fillId="0" borderId="35" xfId="0" applyFont="1" applyBorder="1" applyAlignment="1">
      <alignment/>
    </xf>
    <xf numFmtId="0" fontId="2" fillId="0" borderId="25" xfId="0" applyFont="1" applyBorder="1" applyAlignment="1">
      <alignment/>
    </xf>
    <xf numFmtId="165" fontId="7" fillId="0" borderId="82" xfId="0" applyNumberFormat="1" applyFont="1" applyBorder="1" applyAlignment="1">
      <alignment horizontal="left"/>
    </xf>
    <xf numFmtId="165" fontId="7" fillId="0" borderId="41" xfId="0" applyNumberFormat="1" applyFont="1" applyBorder="1" applyAlignment="1">
      <alignment horizontal="left"/>
    </xf>
    <xf numFmtId="165" fontId="7" fillId="0" borderId="74" xfId="0" applyNumberFormat="1" applyFont="1" applyBorder="1" applyAlignment="1">
      <alignment horizontal="left"/>
    </xf>
    <xf numFmtId="165" fontId="7" fillId="0" borderId="47" xfId="0" applyNumberFormat="1" applyFont="1" applyBorder="1" applyAlignment="1">
      <alignment horizontal="left"/>
    </xf>
    <xf numFmtId="0" fontId="2" fillId="0" borderId="0" xfId="55" applyAlignment="1">
      <alignment/>
      <protection/>
    </xf>
    <xf numFmtId="165" fontId="2" fillId="33" borderId="43" xfId="0" applyNumberFormat="1" applyFont="1" applyFill="1" applyBorder="1" applyAlignment="1">
      <alignment/>
    </xf>
    <xf numFmtId="165" fontId="2" fillId="33" borderId="34" xfId="0" applyNumberFormat="1" applyFont="1" applyFill="1" applyBorder="1" applyAlignment="1">
      <alignment/>
    </xf>
    <xf numFmtId="165" fontId="7" fillId="33" borderId="27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276225</xdr:colOff>
      <xdr:row>28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77475" cy="456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ryan%20w.%20gaynor\Library\Containers\com.apple.mail\Data\Library\Mail%20Downloads\2E31A286-7123-467A-8BF8-680E276B75A4\P&amp;L%20Detail%2020140624%20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Export Tips"/>
      <sheetName val="Sheet1"/>
    </sheetNames>
    <sheetDataSet>
      <sheetData sheetId="1">
        <row r="333">
          <cell r="R333">
            <v>-14222.13</v>
          </cell>
        </row>
        <row r="351">
          <cell r="R351">
            <v>-3655.12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2"/>
  <sheetViews>
    <sheetView tabSelected="1" zoomScale="150" zoomScaleNormal="150" workbookViewId="0" topLeftCell="B154">
      <selection activeCell="F172" sqref="F172"/>
    </sheetView>
  </sheetViews>
  <sheetFormatPr defaultColWidth="10.75390625" defaultRowHeight="12.75"/>
  <cols>
    <col min="1" max="2" width="6.375" style="11" customWidth="1"/>
    <col min="3" max="3" width="5.875" style="11" customWidth="1"/>
    <col min="4" max="5" width="10.75390625" style="11" customWidth="1"/>
    <col min="6" max="6" width="19.00390625" style="11" customWidth="1"/>
    <col min="7" max="7" width="13.375" style="11" customWidth="1"/>
    <col min="8" max="8" width="12.875" style="11" customWidth="1"/>
    <col min="9" max="9" width="13.875" style="11" customWidth="1"/>
    <col min="10" max="10" width="13.25390625" style="11" customWidth="1"/>
    <col min="11" max="11" width="12.00390625" style="11" customWidth="1"/>
    <col min="12" max="12" width="13.875" style="11" customWidth="1"/>
    <col min="13" max="16384" width="10.75390625" style="11" customWidth="1"/>
  </cols>
  <sheetData>
    <row r="1" spans="1:12" ht="19.5" customHeight="1">
      <c r="A1" s="322" t="s">
        <v>127</v>
      </c>
      <c r="B1" s="323"/>
      <c r="C1" s="323"/>
      <c r="D1" s="323"/>
      <c r="E1" s="323"/>
      <c r="F1" s="323"/>
      <c r="G1" s="323"/>
      <c r="H1" s="323"/>
      <c r="I1" s="323"/>
      <c r="J1" s="323"/>
      <c r="K1" s="324"/>
      <c r="L1" s="12"/>
    </row>
    <row r="2" spans="1:12" ht="19.5" customHeight="1" thickBot="1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7"/>
      <c r="L2" s="12"/>
    </row>
    <row r="3" spans="1:12" ht="9" customHeight="1" hidden="1" thickBot="1">
      <c r="A3" s="325"/>
      <c r="B3" s="326"/>
      <c r="C3" s="326"/>
      <c r="D3" s="326"/>
      <c r="E3" s="326"/>
      <c r="F3" s="326"/>
      <c r="G3" s="326"/>
      <c r="H3" s="326"/>
      <c r="I3" s="326"/>
      <c r="J3" s="326"/>
      <c r="K3" s="327"/>
      <c r="L3" s="12"/>
    </row>
    <row r="4" spans="1:12" ht="3" customHeight="1" hidden="1" thickBot="1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7"/>
      <c r="L4" s="12"/>
    </row>
    <row r="5" spans="1:12" ht="18.75" customHeight="1" hidden="1" thickBot="1">
      <c r="A5" s="325"/>
      <c r="B5" s="326"/>
      <c r="C5" s="326"/>
      <c r="D5" s="326"/>
      <c r="E5" s="326"/>
      <c r="F5" s="326"/>
      <c r="G5" s="326"/>
      <c r="H5" s="326"/>
      <c r="I5" s="326"/>
      <c r="J5" s="326"/>
      <c r="K5" s="327"/>
      <c r="L5" s="12"/>
    </row>
    <row r="6" spans="1:12" ht="19.5" customHeight="1" hidden="1" thickBo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30"/>
      <c r="L6" s="12"/>
    </row>
    <row r="7" spans="1:11" ht="12.75">
      <c r="A7" s="2"/>
      <c r="B7" s="3"/>
      <c r="C7" s="3"/>
      <c r="D7" s="3"/>
      <c r="E7" s="3"/>
      <c r="F7" s="74"/>
      <c r="G7" s="30"/>
      <c r="H7" s="75"/>
      <c r="I7" s="30"/>
      <c r="J7" s="75"/>
      <c r="K7" s="30" t="s">
        <v>62</v>
      </c>
    </row>
    <row r="8" spans="1:11" ht="13.5" customHeight="1" thickBot="1">
      <c r="A8" s="5"/>
      <c r="B8" s="6"/>
      <c r="C8" s="6"/>
      <c r="D8" s="6"/>
      <c r="E8" s="6"/>
      <c r="F8" s="7"/>
      <c r="G8" s="76" t="s">
        <v>7</v>
      </c>
      <c r="H8" s="19" t="s">
        <v>27</v>
      </c>
      <c r="I8" s="76" t="s">
        <v>36</v>
      </c>
      <c r="J8" s="19" t="s">
        <v>36</v>
      </c>
      <c r="K8" s="76" t="s">
        <v>61</v>
      </c>
    </row>
    <row r="9" spans="1:11" ht="27.75" customHeight="1" thickBot="1">
      <c r="A9" s="342" t="s">
        <v>117</v>
      </c>
      <c r="B9" s="343"/>
      <c r="C9" s="343"/>
      <c r="D9" s="343"/>
      <c r="E9" s="343"/>
      <c r="F9" s="343"/>
      <c r="G9" s="77" t="s">
        <v>0</v>
      </c>
      <c r="H9" s="60" t="s">
        <v>35</v>
      </c>
      <c r="I9" s="77" t="s">
        <v>5</v>
      </c>
      <c r="J9" s="60" t="s">
        <v>35</v>
      </c>
      <c r="K9" s="77" t="s">
        <v>5</v>
      </c>
    </row>
    <row r="10" spans="1:12" ht="13.5" thickBot="1">
      <c r="A10" s="6"/>
      <c r="B10" s="331" t="s">
        <v>41</v>
      </c>
      <c r="C10" s="332"/>
      <c r="D10" s="332"/>
      <c r="E10" s="332"/>
      <c r="F10" s="332"/>
      <c r="G10" s="295"/>
      <c r="H10" s="295"/>
      <c r="I10" s="295"/>
      <c r="J10" s="295"/>
      <c r="K10" s="296"/>
      <c r="L10" s="13"/>
    </row>
    <row r="11" spans="1:11" ht="12.75">
      <c r="A11" s="70"/>
      <c r="B11" s="80"/>
      <c r="C11" s="70"/>
      <c r="D11" s="350" t="s">
        <v>8</v>
      </c>
      <c r="E11" s="350"/>
      <c r="F11" s="351"/>
      <c r="G11" s="259">
        <v>6405</v>
      </c>
      <c r="H11" s="260">
        <v>2250</v>
      </c>
      <c r="I11" s="260">
        <v>4000</v>
      </c>
      <c r="J11" s="141">
        <v>2500</v>
      </c>
      <c r="K11" s="57">
        <v>2500</v>
      </c>
    </row>
    <row r="12" spans="1:11" ht="12.75">
      <c r="A12" s="70"/>
      <c r="B12" s="80"/>
      <c r="C12" s="70"/>
      <c r="D12" s="350" t="s">
        <v>107</v>
      </c>
      <c r="E12" s="350"/>
      <c r="F12" s="351"/>
      <c r="G12" s="261">
        <v>14850</v>
      </c>
      <c r="H12" s="252">
        <v>85500</v>
      </c>
      <c r="I12" s="253">
        <v>10000</v>
      </c>
      <c r="J12" s="254">
        <v>9038</v>
      </c>
      <c r="K12" s="58">
        <v>10000</v>
      </c>
    </row>
    <row r="13" spans="1:11" ht="12.75">
      <c r="A13" s="70"/>
      <c r="B13" s="80"/>
      <c r="C13" s="70"/>
      <c r="D13" s="86"/>
      <c r="E13" s="355" t="s">
        <v>100</v>
      </c>
      <c r="F13" s="355"/>
      <c r="G13" s="261">
        <v>14850</v>
      </c>
      <c r="H13" s="255">
        <v>40500</v>
      </c>
      <c r="I13" s="256"/>
      <c r="J13" s="257"/>
      <c r="K13" s="58"/>
    </row>
    <row r="14" spans="1:11" ht="12.75">
      <c r="A14" s="70"/>
      <c r="B14" s="80"/>
      <c r="C14" s="70"/>
      <c r="D14" s="86"/>
      <c r="E14" s="355" t="s">
        <v>101</v>
      </c>
      <c r="F14" s="355"/>
      <c r="G14" s="262">
        <v>0</v>
      </c>
      <c r="H14" s="255">
        <v>45000</v>
      </c>
      <c r="I14" s="256"/>
      <c r="J14" s="257"/>
      <c r="K14" s="58"/>
    </row>
    <row r="15" spans="1:11" ht="12.75">
      <c r="A15" s="70"/>
      <c r="B15" s="80"/>
      <c r="C15" s="70"/>
      <c r="D15" s="351" t="s">
        <v>102</v>
      </c>
      <c r="E15" s="355"/>
      <c r="F15" s="355"/>
      <c r="G15" s="262"/>
      <c r="H15" s="239"/>
      <c r="I15" s="253"/>
      <c r="J15" s="254">
        <v>800</v>
      </c>
      <c r="K15" s="231">
        <v>0</v>
      </c>
    </row>
    <row r="16" spans="1:11" ht="12.75">
      <c r="A16" s="70"/>
      <c r="B16" s="80"/>
      <c r="C16" s="70"/>
      <c r="D16" s="351" t="s">
        <v>103</v>
      </c>
      <c r="E16" s="355"/>
      <c r="F16" s="355"/>
      <c r="G16" s="262"/>
      <c r="H16" s="258"/>
      <c r="I16" s="253"/>
      <c r="J16" s="254">
        <v>1000</v>
      </c>
      <c r="K16" s="231">
        <v>0</v>
      </c>
    </row>
    <row r="17" spans="1:11" ht="12.75">
      <c r="A17" s="70"/>
      <c r="B17" s="80"/>
      <c r="C17" s="70"/>
      <c r="D17" s="350" t="s">
        <v>12</v>
      </c>
      <c r="E17" s="350"/>
      <c r="F17" s="351"/>
      <c r="G17" s="263">
        <v>0</v>
      </c>
      <c r="H17" s="228">
        <v>0</v>
      </c>
      <c r="I17" s="228">
        <v>0</v>
      </c>
      <c r="J17" s="228">
        <v>0</v>
      </c>
      <c r="K17" s="231">
        <v>0</v>
      </c>
    </row>
    <row r="18" spans="1:11" ht="12.75">
      <c r="A18" s="70"/>
      <c r="B18" s="80"/>
      <c r="C18" s="70"/>
      <c r="D18" s="350" t="s">
        <v>10</v>
      </c>
      <c r="E18" s="350"/>
      <c r="F18" s="351"/>
      <c r="G18" s="261">
        <v>1110</v>
      </c>
      <c r="H18" s="258">
        <v>0</v>
      </c>
      <c r="I18" s="228">
        <v>0</v>
      </c>
      <c r="J18" s="228">
        <v>0</v>
      </c>
      <c r="K18" s="58">
        <v>500</v>
      </c>
    </row>
    <row r="19" spans="1:11" ht="13.5" customHeight="1">
      <c r="A19" s="70"/>
      <c r="B19" s="80"/>
      <c r="C19" s="70"/>
      <c r="D19" s="351" t="s">
        <v>13</v>
      </c>
      <c r="E19" s="355"/>
      <c r="F19" s="355"/>
      <c r="G19" s="261">
        <v>0</v>
      </c>
      <c r="H19" s="258">
        <v>0</v>
      </c>
      <c r="I19" s="228">
        <v>0</v>
      </c>
      <c r="J19" s="228">
        <v>0</v>
      </c>
      <c r="K19" s="231">
        <v>0</v>
      </c>
    </row>
    <row r="20" spans="1:11" ht="13.5" thickBot="1">
      <c r="A20" s="70"/>
      <c r="B20" s="80"/>
      <c r="C20" s="70"/>
      <c r="D20" s="344" t="s">
        <v>11</v>
      </c>
      <c r="E20" s="344"/>
      <c r="F20" s="345"/>
      <c r="G20" s="148">
        <v>3000</v>
      </c>
      <c r="H20" s="264">
        <v>0</v>
      </c>
      <c r="I20" s="264">
        <v>0</v>
      </c>
      <c r="J20" s="264">
        <v>0</v>
      </c>
      <c r="K20" s="232">
        <v>0</v>
      </c>
    </row>
    <row r="21" spans="1:11" ht="13.5" thickBot="1">
      <c r="A21" s="70"/>
      <c r="B21" s="352" t="s">
        <v>42</v>
      </c>
      <c r="C21" s="353"/>
      <c r="D21" s="353"/>
      <c r="E21" s="353"/>
      <c r="F21" s="354"/>
      <c r="G21" s="88">
        <f>SUM(G11+G12+G18+G20)</f>
        <v>25365</v>
      </c>
      <c r="H21" s="88">
        <f>SUM(H11:H12)</f>
        <v>87750</v>
      </c>
      <c r="I21" s="251">
        <f>SUM(I11:I12)</f>
        <v>14000</v>
      </c>
      <c r="J21" s="68">
        <f>SUM(J11+J12+J15+J16)</f>
        <v>13338</v>
      </c>
      <c r="K21" s="68">
        <f>SUM(K11:K20)</f>
        <v>13000</v>
      </c>
    </row>
    <row r="22" spans="1:12" ht="13.5" thickBot="1">
      <c r="A22" s="89"/>
      <c r="B22" s="333"/>
      <c r="C22" s="334"/>
      <c r="D22" s="334"/>
      <c r="E22" s="334"/>
      <c r="F22" s="334"/>
      <c r="G22" s="334"/>
      <c r="H22" s="334"/>
      <c r="I22" s="334"/>
      <c r="J22" s="335"/>
      <c r="K22" s="336"/>
      <c r="L22" s="14"/>
    </row>
    <row r="23" spans="1:11" ht="13.5" thickBot="1">
      <c r="A23" s="62"/>
      <c r="B23" s="337" t="s">
        <v>43</v>
      </c>
      <c r="C23" s="338"/>
      <c r="D23" s="338"/>
      <c r="E23" s="338"/>
      <c r="F23" s="338"/>
      <c r="G23" s="62"/>
      <c r="H23" s="62"/>
      <c r="I23" s="62"/>
      <c r="J23" s="62"/>
      <c r="K23" s="62"/>
    </row>
    <row r="24" spans="1:11" ht="12.75">
      <c r="A24" s="70"/>
      <c r="B24" s="240"/>
      <c r="C24" s="241"/>
      <c r="D24" s="346" t="s">
        <v>104</v>
      </c>
      <c r="E24" s="346"/>
      <c r="F24" s="347"/>
      <c r="G24" s="242">
        <v>9805.74</v>
      </c>
      <c r="H24" s="242">
        <v>15005.96</v>
      </c>
      <c r="I24" s="242">
        <v>15000</v>
      </c>
      <c r="J24" s="243">
        <v>16148.55</v>
      </c>
      <c r="K24" s="57">
        <v>18000</v>
      </c>
    </row>
    <row r="25" spans="1:11" ht="12.75">
      <c r="A25" s="70"/>
      <c r="B25" s="90"/>
      <c r="C25" s="92"/>
      <c r="D25" s="348" t="s">
        <v>64</v>
      </c>
      <c r="E25" s="348"/>
      <c r="F25" s="349"/>
      <c r="G25" s="237">
        <v>1175</v>
      </c>
      <c r="H25" s="237">
        <v>5593.11</v>
      </c>
      <c r="I25" s="237">
        <v>5000</v>
      </c>
      <c r="J25" s="146">
        <v>90</v>
      </c>
      <c r="K25" s="58">
        <v>5000</v>
      </c>
    </row>
    <row r="26" spans="1:11" ht="12.75">
      <c r="A26" s="70"/>
      <c r="B26" s="90"/>
      <c r="C26" s="92"/>
      <c r="D26" s="93" t="s">
        <v>63</v>
      </c>
      <c r="E26" s="93"/>
      <c r="F26" s="94"/>
      <c r="G26" s="237">
        <v>11088</v>
      </c>
      <c r="H26" s="96">
        <v>21880</v>
      </c>
      <c r="I26" s="96">
        <v>25000</v>
      </c>
      <c r="J26" s="146">
        <v>24240</v>
      </c>
      <c r="K26" s="58">
        <v>25000</v>
      </c>
    </row>
    <row r="27" spans="1:11" ht="12.75">
      <c r="A27" s="70"/>
      <c r="B27" s="90"/>
      <c r="C27" s="92"/>
      <c r="D27" s="356" t="s">
        <v>65</v>
      </c>
      <c r="E27" s="356"/>
      <c r="F27" s="357"/>
      <c r="G27" s="237">
        <v>8294.34</v>
      </c>
      <c r="H27" s="96">
        <v>8940.75</v>
      </c>
      <c r="I27" s="96">
        <v>10000</v>
      </c>
      <c r="J27" s="146">
        <v>32032.85</v>
      </c>
      <c r="K27" s="58">
        <v>25000</v>
      </c>
    </row>
    <row r="28" spans="1:11" ht="12.75">
      <c r="A28" s="70"/>
      <c r="B28" s="90"/>
      <c r="C28" s="91"/>
      <c r="D28" s="348" t="s">
        <v>66</v>
      </c>
      <c r="E28" s="348"/>
      <c r="F28" s="349"/>
      <c r="G28" s="237">
        <v>9737.52</v>
      </c>
      <c r="H28" s="96">
        <v>14735</v>
      </c>
      <c r="I28" s="96">
        <v>15000</v>
      </c>
      <c r="J28" s="146">
        <v>6799</v>
      </c>
      <c r="K28" s="58">
        <v>10000</v>
      </c>
    </row>
    <row r="29" spans="1:11" ht="12.75">
      <c r="A29" s="70"/>
      <c r="B29" s="90"/>
      <c r="C29" s="91"/>
      <c r="D29" s="95" t="s">
        <v>67</v>
      </c>
      <c r="E29" s="96"/>
      <c r="F29" s="97"/>
      <c r="G29" s="237">
        <v>47260.68</v>
      </c>
      <c r="H29" s="238">
        <v>36177</v>
      </c>
      <c r="I29" s="238">
        <v>40000</v>
      </c>
      <c r="J29" s="146">
        <v>38245</v>
      </c>
      <c r="K29" s="58">
        <v>40000</v>
      </c>
    </row>
    <row r="30" spans="1:11" ht="13.5" thickBot="1">
      <c r="A30" s="70"/>
      <c r="B30" s="244"/>
      <c r="C30" s="185"/>
      <c r="D30" s="422" t="s">
        <v>128</v>
      </c>
      <c r="E30" s="422"/>
      <c r="F30" s="422"/>
      <c r="G30" s="239">
        <v>0</v>
      </c>
      <c r="H30" s="239">
        <v>1.82</v>
      </c>
      <c r="I30" s="239">
        <v>0</v>
      </c>
      <c r="J30" s="146">
        <v>0.33</v>
      </c>
      <c r="K30" s="245">
        <v>2</v>
      </c>
    </row>
    <row r="31" spans="1:11" ht="13.5" thickBot="1">
      <c r="A31" s="139"/>
      <c r="B31" s="339" t="s">
        <v>105</v>
      </c>
      <c r="C31" s="340"/>
      <c r="D31" s="340"/>
      <c r="E31" s="340"/>
      <c r="F31" s="341"/>
      <c r="G31" s="98">
        <f>SUM(G24:G30)</f>
        <v>87361.28</v>
      </c>
      <c r="H31" s="98">
        <f>SUM(H24:H30)</f>
        <v>102333.64000000001</v>
      </c>
      <c r="I31" s="98">
        <f>SUM(I24:I30)</f>
        <v>110000</v>
      </c>
      <c r="J31" s="68">
        <f>SUM(J24:J30)</f>
        <v>117555.73</v>
      </c>
      <c r="K31" s="99">
        <f>SUM(K24:K30)</f>
        <v>123002</v>
      </c>
    </row>
    <row r="32" spans="1:11" ht="13.5" thickBot="1">
      <c r="A32" s="139"/>
      <c r="B32" s="100"/>
      <c r="C32" s="101"/>
      <c r="D32" s="101"/>
      <c r="E32" s="101"/>
      <c r="F32" s="101"/>
      <c r="G32" s="92"/>
      <c r="H32" s="92"/>
      <c r="I32" s="92"/>
      <c r="J32" s="26"/>
      <c r="K32" s="102"/>
    </row>
    <row r="33" spans="1:11" ht="13.5" thickBot="1">
      <c r="A33" s="139"/>
      <c r="B33" s="339" t="s">
        <v>2</v>
      </c>
      <c r="C33" s="340"/>
      <c r="D33" s="340"/>
      <c r="E33" s="340"/>
      <c r="F33" s="246"/>
      <c r="G33" s="92"/>
      <c r="H33" s="92"/>
      <c r="I33" s="92"/>
      <c r="J33" s="26"/>
      <c r="K33" s="102"/>
    </row>
    <row r="34" spans="1:11" ht="13.5" thickBot="1">
      <c r="A34" s="70"/>
      <c r="B34" s="103"/>
      <c r="C34" s="365" t="s">
        <v>105</v>
      </c>
      <c r="D34" s="365"/>
      <c r="E34" s="365"/>
      <c r="F34" s="104"/>
      <c r="G34" s="219">
        <f>SUM(G31)</f>
        <v>87361.28</v>
      </c>
      <c r="H34" s="220">
        <v>102333.64</v>
      </c>
      <c r="I34" s="169">
        <f>SUM(I31)</f>
        <v>110000</v>
      </c>
      <c r="J34" s="221">
        <f>SUM(J31)</f>
        <v>117555.73</v>
      </c>
      <c r="K34" s="233">
        <v>123002</v>
      </c>
    </row>
    <row r="35" spans="1:12" ht="12.75">
      <c r="A35" s="70"/>
      <c r="B35" s="105"/>
      <c r="C35" s="425" t="s">
        <v>106</v>
      </c>
      <c r="D35" s="426"/>
      <c r="E35" s="426"/>
      <c r="F35" s="426"/>
      <c r="G35" s="222">
        <f>SUM(-G34*0.1)</f>
        <v>-8736.128</v>
      </c>
      <c r="H35" s="216">
        <v>-11886.24</v>
      </c>
      <c r="I35" s="217">
        <v>-11000</v>
      </c>
      <c r="J35" s="218">
        <v>-11755.57</v>
      </c>
      <c r="K35" s="234">
        <v>-24000</v>
      </c>
      <c r="L35" s="16"/>
    </row>
    <row r="36" spans="1:11" ht="12.75">
      <c r="A36" s="89"/>
      <c r="B36" s="106"/>
      <c r="C36" s="423" t="s">
        <v>108</v>
      </c>
      <c r="D36" s="424"/>
      <c r="E36" s="424"/>
      <c r="F36" s="424"/>
      <c r="G36" s="223"/>
      <c r="H36" s="216"/>
      <c r="I36" s="217"/>
      <c r="J36" s="218"/>
      <c r="K36" s="234">
        <v>-3500</v>
      </c>
    </row>
    <row r="37" spans="1:11" ht="12.75">
      <c r="A37" s="89"/>
      <c r="B37" s="106"/>
      <c r="C37" s="107" t="s">
        <v>26</v>
      </c>
      <c r="D37" s="107"/>
      <c r="E37" s="107"/>
      <c r="F37" s="214"/>
      <c r="G37" s="224">
        <v>-1044.68</v>
      </c>
      <c r="H37" s="216">
        <v>-27500</v>
      </c>
      <c r="I37" s="217">
        <v>-8500</v>
      </c>
      <c r="J37" s="227">
        <v>3920.08</v>
      </c>
      <c r="K37" s="235">
        <v>5430</v>
      </c>
    </row>
    <row r="38" spans="1:11" ht="12.75">
      <c r="A38" s="70"/>
      <c r="B38" s="106"/>
      <c r="C38" s="107" t="s">
        <v>29</v>
      </c>
      <c r="D38" s="107"/>
      <c r="E38" s="107"/>
      <c r="F38" s="214"/>
      <c r="G38" s="230">
        <v>0</v>
      </c>
      <c r="H38" s="228">
        <v>0</v>
      </c>
      <c r="I38" s="228">
        <v>0</v>
      </c>
      <c r="J38" s="228">
        <v>0</v>
      </c>
      <c r="K38" s="235">
        <v>0</v>
      </c>
    </row>
    <row r="39" spans="1:11" ht="13.5" thickBot="1">
      <c r="A39" s="70"/>
      <c r="B39" s="106"/>
      <c r="C39" s="248" t="s">
        <v>30</v>
      </c>
      <c r="D39" s="248"/>
      <c r="E39" s="248"/>
      <c r="F39" s="249"/>
      <c r="G39" s="224">
        <v>-23.14</v>
      </c>
      <c r="H39" s="228">
        <v>0</v>
      </c>
      <c r="I39" s="228">
        <v>0</v>
      </c>
      <c r="J39" s="228">
        <v>0</v>
      </c>
      <c r="K39" s="235">
        <v>0</v>
      </c>
    </row>
    <row r="40" spans="1:11" ht="13.5" thickBot="1">
      <c r="A40" s="70"/>
      <c r="B40" s="364" t="s">
        <v>2</v>
      </c>
      <c r="C40" s="365"/>
      <c r="D40" s="365"/>
      <c r="E40" s="365"/>
      <c r="F40" s="366"/>
      <c r="G40" s="225">
        <f>SUM(G34+G35+G36+G37+G38+G39)</f>
        <v>77557.33200000001</v>
      </c>
      <c r="H40" s="226">
        <f>SUM(H34+H35+H36+H37+H38+H39)</f>
        <v>62947.399999999994</v>
      </c>
      <c r="I40" s="226">
        <f>SUM(I34+I35+I36+I37+I38+I39)</f>
        <v>90500</v>
      </c>
      <c r="J40" s="229">
        <f>SUM(J34+J35+J36+J37)</f>
        <v>109720.24</v>
      </c>
      <c r="K40" s="236">
        <f>SUM(K34:K39)</f>
        <v>100932</v>
      </c>
    </row>
    <row r="41" spans="1:11" ht="13.5" thickBot="1">
      <c r="A41" s="70"/>
      <c r="B41" s="102"/>
      <c r="C41" s="102"/>
      <c r="D41" s="102"/>
      <c r="E41" s="102"/>
      <c r="F41" s="102"/>
      <c r="G41" s="215"/>
      <c r="H41" s="215"/>
      <c r="I41" s="215"/>
      <c r="J41" s="215"/>
      <c r="K41" s="70"/>
    </row>
    <row r="42" spans="1:11" ht="15" customHeight="1" thickBot="1">
      <c r="A42" s="70"/>
      <c r="B42" s="430" t="s">
        <v>109</v>
      </c>
      <c r="C42" s="431"/>
      <c r="D42" s="431"/>
      <c r="E42" s="431"/>
      <c r="F42" s="432"/>
      <c r="G42" s="247">
        <f>SUM(G21+G40)</f>
        <v>102922.33200000001</v>
      </c>
      <c r="H42" s="25">
        <f>SUM(H21+H40)</f>
        <v>150697.4</v>
      </c>
      <c r="I42" s="111">
        <f>SUM(I21+I40)</f>
        <v>104500</v>
      </c>
      <c r="J42" s="110">
        <f>SUM(J21+J40)</f>
        <v>123058.24</v>
      </c>
      <c r="K42" s="56">
        <f>SUM(K40+K21)</f>
        <v>113932</v>
      </c>
    </row>
    <row r="43" spans="1:11" ht="13.5" thickBot="1">
      <c r="A43" s="70"/>
      <c r="B43" s="122"/>
      <c r="C43" s="122"/>
      <c r="D43" s="122"/>
      <c r="E43" s="122"/>
      <c r="F43" s="122"/>
      <c r="G43" s="70"/>
      <c r="H43" s="70"/>
      <c r="I43" s="62"/>
      <c r="J43" s="62"/>
      <c r="K43" s="62"/>
    </row>
    <row r="44" spans="1:11" ht="24.75" customHeight="1" thickBot="1">
      <c r="A44" s="417" t="s">
        <v>115</v>
      </c>
      <c r="B44" s="418"/>
      <c r="C44" s="418"/>
      <c r="D44" s="418"/>
      <c r="E44" s="418"/>
      <c r="F44" s="419"/>
      <c r="G44" s="112" t="s">
        <v>7</v>
      </c>
      <c r="H44" s="113" t="s">
        <v>27</v>
      </c>
      <c r="I44" s="113" t="s">
        <v>36</v>
      </c>
      <c r="J44" s="114" t="s">
        <v>36</v>
      </c>
      <c r="K44" s="113" t="s">
        <v>61</v>
      </c>
    </row>
    <row r="45" spans="1:11" ht="16.5" customHeight="1" thickBot="1">
      <c r="A45" s="102"/>
      <c r="B45" s="427" t="s">
        <v>78</v>
      </c>
      <c r="C45" s="428"/>
      <c r="D45" s="428"/>
      <c r="E45" s="428"/>
      <c r="F45" s="429"/>
      <c r="G45" s="115" t="s">
        <v>0</v>
      </c>
      <c r="H45" s="116" t="s">
        <v>35</v>
      </c>
      <c r="I45" s="116" t="s">
        <v>1</v>
      </c>
      <c r="J45" s="117" t="s">
        <v>35</v>
      </c>
      <c r="K45" s="116" t="s">
        <v>1</v>
      </c>
    </row>
    <row r="46" spans="1:11" ht="18.75" customHeight="1">
      <c r="A46" s="70"/>
      <c r="B46" s="90"/>
      <c r="C46" s="80"/>
      <c r="D46" s="394" t="s">
        <v>129</v>
      </c>
      <c r="E46" s="394"/>
      <c r="F46" s="395"/>
      <c r="G46" s="140">
        <v>2508.11</v>
      </c>
      <c r="H46" s="141">
        <v>1650</v>
      </c>
      <c r="I46" s="141">
        <v>2000</v>
      </c>
      <c r="J46" s="142">
        <v>2615</v>
      </c>
      <c r="K46" s="57">
        <v>2600</v>
      </c>
    </row>
    <row r="47" spans="1:11" ht="15.75" customHeight="1">
      <c r="A47" s="70"/>
      <c r="B47" s="90"/>
      <c r="C47" s="80"/>
      <c r="D47" s="405" t="s">
        <v>130</v>
      </c>
      <c r="E47" s="405"/>
      <c r="F47" s="396"/>
      <c r="G47" s="143">
        <v>367</v>
      </c>
      <c r="H47" s="144">
        <v>1572.26</v>
      </c>
      <c r="I47" s="144">
        <v>500</v>
      </c>
      <c r="J47" s="145">
        <v>0</v>
      </c>
      <c r="K47" s="58">
        <v>1500</v>
      </c>
    </row>
    <row r="48" spans="1:11" ht="15.75" customHeight="1">
      <c r="A48" s="70"/>
      <c r="B48" s="90"/>
      <c r="C48" s="80"/>
      <c r="D48" s="405" t="s">
        <v>83</v>
      </c>
      <c r="E48" s="405"/>
      <c r="F48" s="396"/>
      <c r="G48" s="143">
        <v>8864.46</v>
      </c>
      <c r="H48" s="144">
        <v>6850</v>
      </c>
      <c r="I48" s="144">
        <v>7300</v>
      </c>
      <c r="J48" s="146">
        <v>8083.99</v>
      </c>
      <c r="K48" s="58">
        <v>8000</v>
      </c>
    </row>
    <row r="49" spans="1:11" ht="16.5" customHeight="1">
      <c r="A49" s="70"/>
      <c r="B49" s="124"/>
      <c r="C49" s="122"/>
      <c r="D49" s="433" t="s">
        <v>75</v>
      </c>
      <c r="E49" s="433"/>
      <c r="F49" s="433"/>
      <c r="G49" s="147">
        <v>936.14</v>
      </c>
      <c r="H49" s="145">
        <v>2334.8</v>
      </c>
      <c r="I49" s="145">
        <v>1530</v>
      </c>
      <c r="J49" s="146">
        <v>2579.07</v>
      </c>
      <c r="K49" s="58">
        <v>3000</v>
      </c>
    </row>
    <row r="50" spans="1:11" ht="13.5" thickBot="1">
      <c r="A50" s="70"/>
      <c r="B50" s="90"/>
      <c r="C50" s="80"/>
      <c r="D50" s="350" t="s">
        <v>76</v>
      </c>
      <c r="E50" s="350"/>
      <c r="F50" s="351"/>
      <c r="G50" s="148">
        <v>1465.41</v>
      </c>
      <c r="H50" s="149">
        <v>1505</v>
      </c>
      <c r="I50" s="149">
        <v>1500</v>
      </c>
      <c r="J50" s="150">
        <v>1656.84</v>
      </c>
      <c r="K50" s="59">
        <v>1700</v>
      </c>
    </row>
    <row r="51" spans="1:11" ht="13.5" thickBot="1">
      <c r="A51" s="70"/>
      <c r="B51" s="151"/>
      <c r="C51" s="352" t="s">
        <v>77</v>
      </c>
      <c r="D51" s="353"/>
      <c r="E51" s="353"/>
      <c r="F51" s="408"/>
      <c r="G51" s="120">
        <f>SUM(G46:G50)</f>
        <v>14141.119999999999</v>
      </c>
      <c r="H51" s="120">
        <f>SUM(H46:H50)</f>
        <v>13912.060000000001</v>
      </c>
      <c r="I51" s="120">
        <f>SUM(I46:I50)</f>
        <v>12830</v>
      </c>
      <c r="J51" s="152">
        <f>SUM(J46:J50)</f>
        <v>14934.9</v>
      </c>
      <c r="K51" s="25">
        <f>SUM(K46:K50)</f>
        <v>16800</v>
      </c>
    </row>
    <row r="52" spans="1:11" ht="13.5" thickBot="1">
      <c r="A52" s="70"/>
      <c r="B52" s="153"/>
      <c r="C52" s="154"/>
      <c r="D52" s="154"/>
      <c r="E52" s="154"/>
      <c r="F52" s="154"/>
      <c r="G52" s="155"/>
      <c r="H52" s="70"/>
      <c r="I52" s="70"/>
      <c r="J52" s="118"/>
      <c r="K52" s="62"/>
    </row>
    <row r="53" spans="1:11" ht="12" customHeight="1" thickBot="1">
      <c r="A53" s="70"/>
      <c r="B53" s="364" t="s">
        <v>84</v>
      </c>
      <c r="C53" s="365"/>
      <c r="D53" s="365"/>
      <c r="E53" s="365"/>
      <c r="F53" s="366"/>
      <c r="G53" s="102"/>
      <c r="H53" s="156"/>
      <c r="I53" s="156"/>
      <c r="J53" s="62"/>
      <c r="K53" s="62"/>
    </row>
    <row r="54" spans="1:11" ht="15.75" customHeight="1">
      <c r="A54" s="70"/>
      <c r="B54" s="90"/>
      <c r="C54" s="80"/>
      <c r="D54" s="394" t="s">
        <v>79</v>
      </c>
      <c r="E54" s="394"/>
      <c r="F54" s="395"/>
      <c r="G54" s="157">
        <v>902.26</v>
      </c>
      <c r="H54" s="141">
        <v>1585.46</v>
      </c>
      <c r="I54" s="158">
        <v>1500</v>
      </c>
      <c r="J54" s="142">
        <v>1185.71</v>
      </c>
      <c r="K54" s="57">
        <v>1200</v>
      </c>
    </row>
    <row r="55" spans="1:11" ht="12.75">
      <c r="A55" s="70"/>
      <c r="B55" s="90"/>
      <c r="C55" s="80"/>
      <c r="D55" s="350" t="s">
        <v>80</v>
      </c>
      <c r="E55" s="350"/>
      <c r="F55" s="351"/>
      <c r="G55" s="159">
        <v>1452.1</v>
      </c>
      <c r="H55" s="145">
        <v>0</v>
      </c>
      <c r="I55" s="108">
        <v>200</v>
      </c>
      <c r="J55" s="145">
        <v>0</v>
      </c>
      <c r="K55" s="58">
        <v>200</v>
      </c>
    </row>
    <row r="56" spans="1:11" ht="12.75">
      <c r="A56" s="70"/>
      <c r="B56" s="90"/>
      <c r="C56" s="80"/>
      <c r="D56" s="351" t="s">
        <v>81</v>
      </c>
      <c r="E56" s="355"/>
      <c r="F56" s="355"/>
      <c r="G56" s="159">
        <v>165</v>
      </c>
      <c r="H56" s="145">
        <v>200</v>
      </c>
      <c r="I56" s="108">
        <v>200</v>
      </c>
      <c r="J56" s="145">
        <v>50</v>
      </c>
      <c r="K56" s="58">
        <v>50</v>
      </c>
    </row>
    <row r="57" spans="1:11" ht="12.75">
      <c r="A57" s="70"/>
      <c r="B57" s="90"/>
      <c r="C57" s="80"/>
      <c r="D57" s="350" t="s">
        <v>82</v>
      </c>
      <c r="E57" s="350"/>
      <c r="F57" s="351"/>
      <c r="G57" s="159">
        <v>3046.43</v>
      </c>
      <c r="H57" s="145">
        <v>2698.55</v>
      </c>
      <c r="I57" s="108">
        <v>3000</v>
      </c>
      <c r="J57" s="146">
        <v>4850.26</v>
      </c>
      <c r="K57" s="58">
        <v>5000</v>
      </c>
    </row>
    <row r="58" spans="1:11" ht="12.75">
      <c r="A58" s="70"/>
      <c r="B58" s="90"/>
      <c r="C58" s="80"/>
      <c r="D58" s="350" t="s">
        <v>87</v>
      </c>
      <c r="E58" s="350"/>
      <c r="F58" s="351"/>
      <c r="G58" s="159">
        <v>0</v>
      </c>
      <c r="H58" s="145">
        <v>0</v>
      </c>
      <c r="I58" s="108">
        <v>0</v>
      </c>
      <c r="J58" s="146">
        <v>2.17</v>
      </c>
      <c r="K58" s="58">
        <v>50</v>
      </c>
    </row>
    <row r="59" spans="1:11" ht="12.75">
      <c r="A59" s="70"/>
      <c r="B59" s="90"/>
      <c r="C59" s="80"/>
      <c r="D59" s="350" t="s">
        <v>89</v>
      </c>
      <c r="E59" s="350"/>
      <c r="F59" s="351"/>
      <c r="G59" s="159">
        <v>36.3</v>
      </c>
      <c r="H59" s="145">
        <v>272.57</v>
      </c>
      <c r="I59" s="108">
        <v>300</v>
      </c>
      <c r="J59" s="146">
        <v>290.99</v>
      </c>
      <c r="K59" s="58">
        <v>300</v>
      </c>
    </row>
    <row r="60" spans="1:11" ht="12.75">
      <c r="A60" s="70"/>
      <c r="B60" s="90"/>
      <c r="C60" s="80"/>
      <c r="D60" s="405" t="s">
        <v>88</v>
      </c>
      <c r="E60" s="405"/>
      <c r="F60" s="396"/>
      <c r="G60" s="160">
        <v>0</v>
      </c>
      <c r="H60" s="145">
        <v>0</v>
      </c>
      <c r="I60" s="108">
        <v>0</v>
      </c>
      <c r="J60" s="146">
        <v>210.17</v>
      </c>
      <c r="K60" s="58">
        <v>250</v>
      </c>
    </row>
    <row r="61" spans="1:11" ht="13.5" thickBot="1">
      <c r="A61" s="70"/>
      <c r="B61" s="90"/>
      <c r="C61" s="161"/>
      <c r="D61" s="381" t="s">
        <v>85</v>
      </c>
      <c r="E61" s="381"/>
      <c r="F61" s="444"/>
      <c r="G61" s="161">
        <v>367</v>
      </c>
      <c r="H61" s="149">
        <v>0</v>
      </c>
      <c r="I61" s="162">
        <v>0</v>
      </c>
      <c r="J61" s="150">
        <v>455.89</v>
      </c>
      <c r="K61" s="59">
        <v>450</v>
      </c>
    </row>
    <row r="62" spans="1:11" ht="13.5" thickBot="1">
      <c r="A62" s="70"/>
      <c r="B62" s="161"/>
      <c r="C62" s="352" t="s">
        <v>86</v>
      </c>
      <c r="D62" s="353"/>
      <c r="E62" s="353"/>
      <c r="F62" s="408"/>
      <c r="G62" s="163">
        <f>SUM(G54:G61)</f>
        <v>5969.089999999999</v>
      </c>
      <c r="H62" s="119">
        <f>SUM(H54:H61)</f>
        <v>4756.58</v>
      </c>
      <c r="I62" s="119">
        <f>SUM(I54:I61)</f>
        <v>5200</v>
      </c>
      <c r="J62" s="25">
        <f>SUM(J54:J61)</f>
        <v>7045.1900000000005</v>
      </c>
      <c r="K62" s="68">
        <f>SUM(K54:K61)</f>
        <v>7500</v>
      </c>
    </row>
    <row r="63" spans="1:11" ht="13.5" thickBot="1">
      <c r="A63" s="70"/>
      <c r="B63" s="164"/>
      <c r="C63" s="165"/>
      <c r="D63" s="165"/>
      <c r="E63" s="165"/>
      <c r="F63" s="165"/>
      <c r="G63" s="166"/>
      <c r="H63" s="70"/>
      <c r="I63" s="70"/>
      <c r="J63" s="118"/>
      <c r="K63" s="62"/>
    </row>
    <row r="64" spans="1:11" ht="13.5" thickBot="1">
      <c r="A64" s="70"/>
      <c r="B64" s="364" t="s">
        <v>138</v>
      </c>
      <c r="C64" s="365"/>
      <c r="D64" s="365"/>
      <c r="E64" s="365"/>
      <c r="F64" s="366"/>
      <c r="G64" s="274"/>
      <c r="H64" s="122"/>
      <c r="I64" s="122"/>
      <c r="J64" s="62"/>
      <c r="K64" s="62"/>
    </row>
    <row r="65" spans="1:11" ht="12.75">
      <c r="A65" s="70"/>
      <c r="B65" s="80"/>
      <c r="C65" s="167"/>
      <c r="D65" s="394" t="s">
        <v>91</v>
      </c>
      <c r="E65" s="394"/>
      <c r="F65" s="395"/>
      <c r="G65" s="168" t="s">
        <v>9</v>
      </c>
      <c r="H65" s="169">
        <v>0</v>
      </c>
      <c r="I65" s="169">
        <v>0</v>
      </c>
      <c r="J65" s="170">
        <v>420</v>
      </c>
      <c r="K65" s="57">
        <v>420</v>
      </c>
    </row>
    <row r="66" spans="1:11" ht="12.75">
      <c r="A66" s="70"/>
      <c r="B66" s="80"/>
      <c r="C66" s="167"/>
      <c r="D66" s="350" t="s">
        <v>90</v>
      </c>
      <c r="E66" s="350"/>
      <c r="F66" s="351"/>
      <c r="G66" s="171" t="s">
        <v>9</v>
      </c>
      <c r="H66" s="144">
        <v>788.22</v>
      </c>
      <c r="I66" s="144">
        <v>0</v>
      </c>
      <c r="J66" s="172">
        <v>476</v>
      </c>
      <c r="K66" s="58">
        <v>50</v>
      </c>
    </row>
    <row r="67" spans="1:11" ht="12.75">
      <c r="A67" s="70"/>
      <c r="B67" s="80"/>
      <c r="C67" s="167"/>
      <c r="D67" s="405" t="s">
        <v>17</v>
      </c>
      <c r="E67" s="405"/>
      <c r="F67" s="396"/>
      <c r="G67" s="171" t="s">
        <v>9</v>
      </c>
      <c r="H67" s="144">
        <v>80</v>
      </c>
      <c r="I67" s="144">
        <v>80</v>
      </c>
      <c r="J67" s="172">
        <v>100</v>
      </c>
      <c r="K67" s="58">
        <v>100</v>
      </c>
    </row>
    <row r="68" spans="1:11" ht="12.75">
      <c r="A68" s="70"/>
      <c r="B68" s="80"/>
      <c r="C68" s="167"/>
      <c r="D68" s="351" t="s">
        <v>139</v>
      </c>
      <c r="E68" s="355"/>
      <c r="F68" s="445"/>
      <c r="G68" s="275"/>
      <c r="H68" s="276"/>
      <c r="I68" s="276"/>
      <c r="J68" s="277">
        <v>0</v>
      </c>
      <c r="K68" s="278">
        <v>5430</v>
      </c>
    </row>
    <row r="69" spans="1:11" ht="13.5" thickBot="1">
      <c r="A69" s="70"/>
      <c r="B69" s="80"/>
      <c r="C69" s="167"/>
      <c r="D69" s="350" t="s">
        <v>140</v>
      </c>
      <c r="E69" s="350"/>
      <c r="F69" s="351"/>
      <c r="G69" s="173" t="s">
        <v>9</v>
      </c>
      <c r="H69" s="174">
        <v>59.87</v>
      </c>
      <c r="I69" s="174">
        <v>60</v>
      </c>
      <c r="J69" s="175">
        <v>6152.4</v>
      </c>
      <c r="K69" s="175">
        <v>6152.4</v>
      </c>
    </row>
    <row r="70" spans="1:11" ht="13.5" thickBot="1">
      <c r="A70" s="70"/>
      <c r="B70" s="161"/>
      <c r="C70" s="443" t="s">
        <v>141</v>
      </c>
      <c r="D70" s="381"/>
      <c r="E70" s="381"/>
      <c r="F70" s="444"/>
      <c r="G70" s="119">
        <f>SUM(G65:G67)</f>
        <v>0</v>
      </c>
      <c r="H70" s="176">
        <f>SUM(H65:H67)</f>
        <v>868.22</v>
      </c>
      <c r="I70" s="176">
        <f>SUM(I65:I67)</f>
        <v>80</v>
      </c>
      <c r="J70" s="68">
        <f>SUM(J65:J69)</f>
        <v>7148.4</v>
      </c>
      <c r="K70" s="68">
        <f>SUM(K65:K69)</f>
        <v>12152.4</v>
      </c>
    </row>
    <row r="71" spans="1:11" ht="13.5" thickBot="1">
      <c r="A71" s="70"/>
      <c r="B71" s="161"/>
      <c r="C71" s="273"/>
      <c r="D71" s="273"/>
      <c r="E71" s="273"/>
      <c r="F71" s="273"/>
      <c r="G71" s="118"/>
      <c r="H71" s="279"/>
      <c r="I71" s="279"/>
      <c r="J71" s="26"/>
      <c r="K71" s="26"/>
    </row>
    <row r="72" spans="1:11" ht="13.5" thickBot="1">
      <c r="A72" s="70"/>
      <c r="B72" s="364" t="s">
        <v>73</v>
      </c>
      <c r="C72" s="365"/>
      <c r="D72" s="365"/>
      <c r="E72" s="365"/>
      <c r="F72" s="366"/>
      <c r="G72" s="102"/>
      <c r="H72" s="122"/>
      <c r="I72" s="122"/>
      <c r="J72" s="62"/>
      <c r="K72" s="62"/>
    </row>
    <row r="73" spans="1:11" ht="12.75">
      <c r="A73" s="70"/>
      <c r="B73" s="209"/>
      <c r="C73" s="177"/>
      <c r="D73" s="446" t="s">
        <v>14</v>
      </c>
      <c r="E73" s="410"/>
      <c r="F73" s="410"/>
      <c r="G73" s="140">
        <v>-650</v>
      </c>
      <c r="H73" s="178">
        <v>0</v>
      </c>
      <c r="I73" s="179">
        <v>0</v>
      </c>
      <c r="J73" s="179">
        <v>0</v>
      </c>
      <c r="K73" s="57">
        <v>0</v>
      </c>
    </row>
    <row r="74" spans="1:11" ht="12.75">
      <c r="A74" s="70"/>
      <c r="B74" s="80"/>
      <c r="C74" s="167"/>
      <c r="D74" s="411" t="s">
        <v>70</v>
      </c>
      <c r="E74" s="355"/>
      <c r="F74" s="355"/>
      <c r="G74" s="147">
        <v>5673</v>
      </c>
      <c r="H74" s="180">
        <v>6987</v>
      </c>
      <c r="I74" s="180">
        <v>7000</v>
      </c>
      <c r="J74" s="146">
        <v>5204</v>
      </c>
      <c r="K74" s="58">
        <v>5200</v>
      </c>
    </row>
    <row r="75" spans="1:11" ht="12.75">
      <c r="A75" s="70"/>
      <c r="B75" s="80"/>
      <c r="C75" s="167"/>
      <c r="D75" s="399" t="s">
        <v>71</v>
      </c>
      <c r="E75" s="397"/>
      <c r="F75" s="397"/>
      <c r="G75" s="147">
        <v>2699</v>
      </c>
      <c r="H75" s="180">
        <v>0</v>
      </c>
      <c r="I75" s="180">
        <v>3000</v>
      </c>
      <c r="J75" s="146">
        <v>2699</v>
      </c>
      <c r="K75" s="58">
        <v>2700</v>
      </c>
    </row>
    <row r="76" spans="1:11" ht="12.75">
      <c r="A76" s="70"/>
      <c r="B76" s="80"/>
      <c r="C76" s="167"/>
      <c r="D76" s="400" t="s">
        <v>72</v>
      </c>
      <c r="E76" s="350"/>
      <c r="F76" s="351"/>
      <c r="G76" s="147">
        <v>2229</v>
      </c>
      <c r="H76" s="180">
        <v>7174</v>
      </c>
      <c r="I76" s="180">
        <v>2500</v>
      </c>
      <c r="J76" s="146">
        <v>2157</v>
      </c>
      <c r="K76" s="58">
        <v>2200</v>
      </c>
    </row>
    <row r="77" spans="1:11" ht="12.75">
      <c r="A77" s="70"/>
      <c r="B77" s="80"/>
      <c r="C77" s="167"/>
      <c r="D77" s="412" t="s">
        <v>69</v>
      </c>
      <c r="E77" s="413"/>
      <c r="F77" s="413"/>
      <c r="G77" s="147">
        <v>1500</v>
      </c>
      <c r="H77" s="145">
        <v>1451</v>
      </c>
      <c r="I77" s="145">
        <v>1400</v>
      </c>
      <c r="J77" s="146">
        <v>1639.17</v>
      </c>
      <c r="K77" s="58">
        <v>1700</v>
      </c>
    </row>
    <row r="78" spans="1:12" ht="13.5" thickBot="1">
      <c r="A78" s="70"/>
      <c r="B78" s="80"/>
      <c r="C78" s="167"/>
      <c r="D78" s="399" t="s">
        <v>74</v>
      </c>
      <c r="E78" s="397"/>
      <c r="F78" s="397"/>
      <c r="G78" s="148">
        <v>0</v>
      </c>
      <c r="H78" s="149">
        <v>0</v>
      </c>
      <c r="I78" s="149">
        <v>0</v>
      </c>
      <c r="J78" s="150">
        <v>7038.09</v>
      </c>
      <c r="K78" s="59">
        <v>7000</v>
      </c>
      <c r="L78" s="6"/>
    </row>
    <row r="79" spans="1:12" ht="13.5" thickBot="1">
      <c r="A79" s="70"/>
      <c r="B79" s="80"/>
      <c r="C79" s="352" t="s">
        <v>32</v>
      </c>
      <c r="D79" s="353"/>
      <c r="E79" s="353"/>
      <c r="F79" s="354"/>
      <c r="G79" s="181">
        <f>SUM(G73:G78)</f>
        <v>11451</v>
      </c>
      <c r="H79" s="73">
        <f>SUM(H73:H78)</f>
        <v>15612</v>
      </c>
      <c r="I79" s="121">
        <f>SUM(I73:I77)</f>
        <v>13900</v>
      </c>
      <c r="J79" s="182">
        <f>ROUND(SUM(J73:J78),5)</f>
        <v>18737.26</v>
      </c>
      <c r="K79" s="119">
        <f>SUM(K74:K78)</f>
        <v>18800</v>
      </c>
      <c r="L79" s="6"/>
    </row>
    <row r="80" spans="1:12" ht="13.5" thickBot="1">
      <c r="A80" s="70"/>
      <c r="B80" s="80"/>
      <c r="C80" s="102"/>
      <c r="D80" s="102"/>
      <c r="E80" s="102"/>
      <c r="F80" s="102"/>
      <c r="G80" s="250"/>
      <c r="H80" s="183"/>
      <c r="I80" s="184"/>
      <c r="J80" s="185"/>
      <c r="K80" s="120"/>
      <c r="L80" s="6"/>
    </row>
    <row r="81" spans="1:12" ht="13.5" thickBot="1">
      <c r="A81" s="70"/>
      <c r="B81" s="352" t="s">
        <v>15</v>
      </c>
      <c r="C81" s="353"/>
      <c r="D81" s="353"/>
      <c r="E81" s="353"/>
      <c r="F81" s="354"/>
      <c r="G81" s="73">
        <f>SUM(G51+G62+G70+G79)</f>
        <v>31561.21</v>
      </c>
      <c r="H81" s="73">
        <f>SUM(H51+H62+H70+H79)</f>
        <v>35148.86</v>
      </c>
      <c r="I81" s="121">
        <f>SUM(I51+I62+I7+H70+I79)</f>
        <v>32798.22</v>
      </c>
      <c r="J81" s="121">
        <f>SUM(J51+J62+J70+J79)</f>
        <v>47865.75</v>
      </c>
      <c r="K81" s="121">
        <f>SUM(K51+K62+K70+K79)</f>
        <v>55252.4</v>
      </c>
      <c r="L81" s="17"/>
    </row>
    <row r="82" spans="1:12" ht="12.75">
      <c r="A82" s="70"/>
      <c r="B82" s="102"/>
      <c r="C82" s="102"/>
      <c r="D82" s="102"/>
      <c r="E82" s="102"/>
      <c r="F82" s="102"/>
      <c r="G82" s="118"/>
      <c r="H82" s="118"/>
      <c r="I82" s="118"/>
      <c r="J82" s="118"/>
      <c r="K82" s="118"/>
      <c r="L82" s="17"/>
    </row>
    <row r="83" spans="1:12" ht="13.5" thickBot="1">
      <c r="A83" s="70"/>
      <c r="B83" s="102"/>
      <c r="C83" s="102"/>
      <c r="D83" s="102"/>
      <c r="E83" s="102"/>
      <c r="F83" s="102"/>
      <c r="G83" s="118"/>
      <c r="H83" s="118"/>
      <c r="I83" s="118"/>
      <c r="J83" s="118"/>
      <c r="K83" s="118"/>
      <c r="L83" s="17"/>
    </row>
    <row r="84" spans="1:11" ht="21.75" customHeight="1" thickBot="1">
      <c r="A84" s="417" t="s">
        <v>116</v>
      </c>
      <c r="B84" s="418"/>
      <c r="C84" s="418"/>
      <c r="D84" s="418"/>
      <c r="E84" s="418"/>
      <c r="F84" s="419"/>
      <c r="G84" s="118"/>
      <c r="H84" s="118"/>
      <c r="I84" s="118"/>
      <c r="J84" s="118"/>
      <c r="K84" s="118"/>
    </row>
    <row r="85" spans="1:11" ht="15.75" customHeight="1" thickBot="1">
      <c r="A85" s="364" t="s">
        <v>93</v>
      </c>
      <c r="B85" s="365"/>
      <c r="C85" s="365"/>
      <c r="D85" s="365"/>
      <c r="E85" s="365"/>
      <c r="F85" s="366"/>
      <c r="G85" s="186" t="s">
        <v>7</v>
      </c>
      <c r="H85" s="187" t="s">
        <v>27</v>
      </c>
      <c r="I85" s="187" t="s">
        <v>36</v>
      </c>
      <c r="J85" s="187" t="s">
        <v>36</v>
      </c>
      <c r="K85" s="187" t="s">
        <v>61</v>
      </c>
    </row>
    <row r="86" spans="1:11" ht="15.75" customHeight="1" thickBot="1">
      <c r="A86" s="70"/>
      <c r="B86" s="420" t="s">
        <v>95</v>
      </c>
      <c r="C86" s="421"/>
      <c r="D86" s="421"/>
      <c r="E86" s="421"/>
      <c r="F86" s="188"/>
      <c r="G86" s="189" t="s">
        <v>35</v>
      </c>
      <c r="H86" s="190" t="s">
        <v>35</v>
      </c>
      <c r="I86" s="190" t="s">
        <v>5</v>
      </c>
      <c r="J86" s="190" t="s">
        <v>35</v>
      </c>
      <c r="K86" s="190" t="s">
        <v>1</v>
      </c>
    </row>
    <row r="87" spans="1:11" ht="12.75">
      <c r="A87" s="70"/>
      <c r="B87" s="124"/>
      <c r="C87" s="191"/>
      <c r="D87" s="351" t="s">
        <v>94</v>
      </c>
      <c r="E87" s="355"/>
      <c r="F87" s="355"/>
      <c r="G87" s="140">
        <v>9717.13</v>
      </c>
      <c r="H87" s="141">
        <v>11234.37</v>
      </c>
      <c r="I87" s="158">
        <v>11300</v>
      </c>
      <c r="J87" s="142">
        <v>15298.81</v>
      </c>
      <c r="K87" s="57">
        <v>15000</v>
      </c>
    </row>
    <row r="88" spans="1:11" ht="13.5" customHeight="1">
      <c r="A88" s="70"/>
      <c r="B88" s="124"/>
      <c r="C88" s="192"/>
      <c r="D88" s="350" t="s">
        <v>16</v>
      </c>
      <c r="E88" s="350"/>
      <c r="F88" s="350"/>
      <c r="G88" s="193">
        <v>2935.32</v>
      </c>
      <c r="H88" s="145">
        <v>2989.43</v>
      </c>
      <c r="I88" s="108">
        <v>3000</v>
      </c>
      <c r="J88" s="449">
        <v>4101.64</v>
      </c>
      <c r="K88" s="58">
        <v>3000</v>
      </c>
    </row>
    <row r="89" spans="1:11" ht="12.75">
      <c r="A89" s="70"/>
      <c r="B89" s="80"/>
      <c r="C89" s="194"/>
      <c r="D89" s="395" t="s">
        <v>18</v>
      </c>
      <c r="E89" s="413"/>
      <c r="F89" s="413"/>
      <c r="G89" s="147">
        <v>7034.11</v>
      </c>
      <c r="H89" s="145">
        <v>6722.67</v>
      </c>
      <c r="I89" s="108">
        <v>7000</v>
      </c>
      <c r="J89" s="146">
        <v>7412.12</v>
      </c>
      <c r="K89" s="58">
        <v>7500</v>
      </c>
    </row>
    <row r="90" spans="1:11" ht="12.75">
      <c r="A90" s="70"/>
      <c r="B90" s="80"/>
      <c r="C90" s="194"/>
      <c r="D90" s="351" t="s">
        <v>19</v>
      </c>
      <c r="E90" s="355"/>
      <c r="F90" s="355"/>
      <c r="G90" s="147">
        <v>3530.94</v>
      </c>
      <c r="H90" s="145">
        <v>2552.11</v>
      </c>
      <c r="I90" s="108">
        <v>2500</v>
      </c>
      <c r="J90" s="146">
        <v>19.51</v>
      </c>
      <c r="K90" s="58">
        <v>50</v>
      </c>
    </row>
    <row r="91" spans="1:11" ht="12.75">
      <c r="A91" s="70"/>
      <c r="B91" s="80"/>
      <c r="C91" s="194"/>
      <c r="D91" s="351" t="s">
        <v>68</v>
      </c>
      <c r="E91" s="355"/>
      <c r="F91" s="355"/>
      <c r="G91" s="147">
        <v>21.74</v>
      </c>
      <c r="H91" s="145">
        <v>0</v>
      </c>
      <c r="I91" s="108">
        <v>0</v>
      </c>
      <c r="J91" s="146">
        <v>2431.05</v>
      </c>
      <c r="K91" s="58">
        <v>2500</v>
      </c>
    </row>
    <row r="92" spans="1:11" ht="13.5" thickBot="1">
      <c r="A92" s="70"/>
      <c r="B92" s="80"/>
      <c r="C92" s="195"/>
      <c r="D92" s="196" t="s">
        <v>20</v>
      </c>
      <c r="E92" s="197"/>
      <c r="F92" s="86"/>
      <c r="G92" s="87">
        <v>1518.77</v>
      </c>
      <c r="H92" s="59">
        <v>1648.36</v>
      </c>
      <c r="I92" s="162">
        <v>1600</v>
      </c>
      <c r="J92" s="150">
        <v>1355.75</v>
      </c>
      <c r="K92" s="59">
        <v>1400</v>
      </c>
    </row>
    <row r="93" spans="1:11" ht="13.5" thickBot="1">
      <c r="A93" s="70"/>
      <c r="B93" s="80"/>
      <c r="C93" s="352" t="s">
        <v>99</v>
      </c>
      <c r="D93" s="353"/>
      <c r="E93" s="353"/>
      <c r="F93" s="354"/>
      <c r="G93" s="138">
        <f>SUM(G87:G92)</f>
        <v>24758.01</v>
      </c>
      <c r="H93" s="138">
        <f>SUM(H87:H92)</f>
        <v>25146.940000000002</v>
      </c>
      <c r="I93" s="198">
        <f>SUM(I87:I92)</f>
        <v>25400</v>
      </c>
      <c r="J93" s="25">
        <f>SUM(J87:J92)</f>
        <v>30618.879999999997</v>
      </c>
      <c r="K93" s="25">
        <f>SUM(K87:K92)</f>
        <v>29450</v>
      </c>
    </row>
    <row r="94" spans="1:11" ht="13.5" thickBot="1">
      <c r="A94" s="70"/>
      <c r="B94" s="364" t="s">
        <v>96</v>
      </c>
      <c r="C94" s="365"/>
      <c r="D94" s="365"/>
      <c r="E94" s="365"/>
      <c r="F94" s="366"/>
      <c r="G94" s="122"/>
      <c r="H94" s="122"/>
      <c r="I94" s="122"/>
      <c r="J94" s="70"/>
      <c r="K94" s="62"/>
    </row>
    <row r="95" spans="1:11" ht="13.5" thickBot="1">
      <c r="A95" s="70"/>
      <c r="B95" s="80"/>
      <c r="C95" s="167"/>
      <c r="D95" s="404"/>
      <c r="E95" s="390"/>
      <c r="F95" s="391"/>
      <c r="G95" s="70"/>
      <c r="H95" s="26"/>
      <c r="I95" s="26"/>
      <c r="J95" s="122"/>
      <c r="K95" s="70"/>
    </row>
    <row r="96" spans="1:11" ht="12.75">
      <c r="A96" s="70"/>
      <c r="B96" s="80"/>
      <c r="C96" s="167"/>
      <c r="D96" s="400" t="s">
        <v>98</v>
      </c>
      <c r="E96" s="350"/>
      <c r="F96" s="393"/>
      <c r="G96" s="157">
        <v>4054.67</v>
      </c>
      <c r="H96" s="141">
        <v>7935.46</v>
      </c>
      <c r="I96" s="199">
        <v>10900</v>
      </c>
      <c r="J96" s="448">
        <v>9969.62</v>
      </c>
      <c r="K96" s="57">
        <v>9000</v>
      </c>
    </row>
    <row r="97" spans="1:11" ht="12.75">
      <c r="A97" s="70"/>
      <c r="B97" s="80"/>
      <c r="C97" s="167"/>
      <c r="D97" s="400" t="s">
        <v>92</v>
      </c>
      <c r="E97" s="350"/>
      <c r="F97" s="393"/>
      <c r="G97" s="159">
        <v>6609.55</v>
      </c>
      <c r="H97" s="145">
        <v>0</v>
      </c>
      <c r="I97" s="200">
        <v>0</v>
      </c>
      <c r="J97" s="145">
        <v>0</v>
      </c>
      <c r="K97" s="231">
        <v>0</v>
      </c>
    </row>
    <row r="98" spans="1:11" ht="13.5" thickBot="1">
      <c r="A98" s="70"/>
      <c r="B98" s="80"/>
      <c r="C98" s="167"/>
      <c r="D98" s="414" t="s">
        <v>21</v>
      </c>
      <c r="E98" s="415"/>
      <c r="F98" s="416"/>
      <c r="G98" s="201">
        <v>710.24</v>
      </c>
      <c r="H98" s="149">
        <v>302.1</v>
      </c>
      <c r="I98" s="202">
        <v>750</v>
      </c>
      <c r="J98" s="149">
        <v>0</v>
      </c>
      <c r="K98" s="59">
        <v>500</v>
      </c>
    </row>
    <row r="99" spans="1:11" ht="13.5" thickBot="1">
      <c r="A99" s="70"/>
      <c r="B99" s="167"/>
      <c r="C99" s="364" t="s">
        <v>97</v>
      </c>
      <c r="D99" s="365"/>
      <c r="E99" s="365"/>
      <c r="F99" s="398"/>
      <c r="G99" s="88">
        <f>SUM(G96:G98)</f>
        <v>11374.460000000001</v>
      </c>
      <c r="H99" s="88">
        <f>SUM(H96:H98)</f>
        <v>8237.56</v>
      </c>
      <c r="I99" s="88">
        <f>SUM(I96:I98)</f>
        <v>11650</v>
      </c>
      <c r="J99" s="203">
        <f>SUM(J96:J98)</f>
        <v>9969.62</v>
      </c>
      <c r="K99" s="25">
        <f>SUM(K96:K98)</f>
        <v>9500</v>
      </c>
    </row>
    <row r="100" spans="1:11" ht="13.5" customHeight="1" thickBot="1">
      <c r="A100" s="70"/>
      <c r="B100" s="401" t="s">
        <v>39</v>
      </c>
      <c r="C100" s="402"/>
      <c r="D100" s="402"/>
      <c r="E100" s="402"/>
      <c r="F100" s="403"/>
      <c r="G100" s="102"/>
      <c r="H100" s="102"/>
      <c r="I100" s="102"/>
      <c r="J100" s="71"/>
      <c r="K100" s="62"/>
    </row>
    <row r="101" spans="1:11" ht="12.75">
      <c r="A101" s="70" t="s">
        <v>22</v>
      </c>
      <c r="B101" s="80"/>
      <c r="C101" s="204"/>
      <c r="D101" s="394" t="s">
        <v>121</v>
      </c>
      <c r="E101" s="394"/>
      <c r="F101" s="395"/>
      <c r="G101" s="157">
        <v>0</v>
      </c>
      <c r="H101" s="57">
        <v>0</v>
      </c>
      <c r="I101" s="57">
        <v>0</v>
      </c>
      <c r="J101" s="57">
        <v>0</v>
      </c>
      <c r="K101" s="123">
        <v>0</v>
      </c>
    </row>
    <row r="102" spans="1:11" ht="12.75">
      <c r="A102" s="70"/>
      <c r="B102" s="80"/>
      <c r="C102" s="80"/>
      <c r="D102" s="396" t="s">
        <v>3</v>
      </c>
      <c r="E102" s="397"/>
      <c r="F102" s="397"/>
      <c r="G102" s="160">
        <v>0</v>
      </c>
      <c r="H102" s="58">
        <v>0</v>
      </c>
      <c r="I102" s="58">
        <v>0</v>
      </c>
      <c r="J102" s="205">
        <v>0</v>
      </c>
      <c r="K102" s="124">
        <v>500</v>
      </c>
    </row>
    <row r="103" spans="1:11" ht="13.5" thickBot="1">
      <c r="A103" s="70"/>
      <c r="B103" s="80"/>
      <c r="C103" s="80"/>
      <c r="D103" s="405" t="s">
        <v>4</v>
      </c>
      <c r="E103" s="406"/>
      <c r="F103" s="407"/>
      <c r="G103" s="201">
        <v>0</v>
      </c>
      <c r="H103" s="59">
        <v>435</v>
      </c>
      <c r="I103" s="59">
        <v>500</v>
      </c>
      <c r="J103" s="206">
        <v>0</v>
      </c>
      <c r="K103" s="124">
        <v>100</v>
      </c>
    </row>
    <row r="104" spans="1:11" ht="13.5" thickBot="1">
      <c r="A104" s="70"/>
      <c r="B104" s="80"/>
      <c r="C104" s="352" t="s">
        <v>38</v>
      </c>
      <c r="D104" s="353"/>
      <c r="E104" s="353"/>
      <c r="F104" s="408"/>
      <c r="G104" s="121">
        <v>0</v>
      </c>
      <c r="H104" s="121">
        <f>SUM(H101:H103)</f>
        <v>435</v>
      </c>
      <c r="I104" s="121">
        <f>SUM(I101:I103)</f>
        <v>500</v>
      </c>
      <c r="J104" s="25">
        <v>0</v>
      </c>
      <c r="K104" s="25">
        <f>SUM(K102:K103)</f>
        <v>600</v>
      </c>
    </row>
    <row r="105" spans="1:11" ht="13.5" customHeight="1" thickBot="1">
      <c r="A105" s="70"/>
      <c r="B105" s="364" t="s">
        <v>40</v>
      </c>
      <c r="C105" s="365"/>
      <c r="D105" s="365"/>
      <c r="E105" s="365"/>
      <c r="F105" s="365"/>
      <c r="G105" s="207"/>
      <c r="H105" s="207"/>
      <c r="I105" s="208"/>
      <c r="J105" s="62"/>
      <c r="K105" s="62"/>
    </row>
    <row r="106" spans="1:11" ht="12.75">
      <c r="A106" s="70"/>
      <c r="B106" s="80"/>
      <c r="C106" s="209"/>
      <c r="D106" s="409" t="s">
        <v>122</v>
      </c>
      <c r="E106" s="410"/>
      <c r="F106" s="410"/>
      <c r="G106" s="81">
        <v>613.7</v>
      </c>
      <c r="H106" s="210">
        <v>344.35</v>
      </c>
      <c r="I106" s="210">
        <v>500</v>
      </c>
      <c r="J106" s="57">
        <v>0</v>
      </c>
      <c r="K106" s="123">
        <v>500</v>
      </c>
    </row>
    <row r="107" spans="1:11" ht="12.75">
      <c r="A107" s="70"/>
      <c r="B107" s="80"/>
      <c r="C107" s="80"/>
      <c r="D107" s="351" t="s">
        <v>123</v>
      </c>
      <c r="E107" s="355"/>
      <c r="F107" s="355"/>
      <c r="G107" s="83">
        <v>157.37</v>
      </c>
      <c r="H107" s="211">
        <v>0</v>
      </c>
      <c r="I107" s="211">
        <v>0</v>
      </c>
      <c r="J107" s="58">
        <v>0</v>
      </c>
      <c r="K107" s="124">
        <v>50</v>
      </c>
    </row>
    <row r="108" spans="1:11" ht="13.5" thickBot="1">
      <c r="A108" s="70"/>
      <c r="B108" s="80"/>
      <c r="C108" s="80"/>
      <c r="D108" s="396" t="s">
        <v>124</v>
      </c>
      <c r="E108" s="397"/>
      <c r="F108" s="397"/>
      <c r="G108" s="212">
        <v>2879.94</v>
      </c>
      <c r="H108" s="213">
        <v>3000</v>
      </c>
      <c r="I108" s="213">
        <v>3000</v>
      </c>
      <c r="J108" s="125">
        <v>66.89</v>
      </c>
      <c r="K108" s="124">
        <v>200</v>
      </c>
    </row>
    <row r="109" spans="1:11" ht="13.5" thickBot="1">
      <c r="A109" s="70"/>
      <c r="B109" s="161"/>
      <c r="C109" s="364" t="s">
        <v>23</v>
      </c>
      <c r="D109" s="365"/>
      <c r="E109" s="365"/>
      <c r="F109" s="398"/>
      <c r="G109" s="138">
        <f>SUM(G106:G108)</f>
        <v>3651.01</v>
      </c>
      <c r="H109" s="138">
        <f>SUM(H108:H108)</f>
        <v>3000</v>
      </c>
      <c r="I109" s="138">
        <f>SUM(I106:I108)</f>
        <v>3500</v>
      </c>
      <c r="J109" s="109">
        <f>SUM(J106:J108)</f>
        <v>66.89</v>
      </c>
      <c r="K109" s="25">
        <f>SUM(K106:K108)</f>
        <v>750</v>
      </c>
    </row>
    <row r="110" spans="1:11" ht="13.5" thickBot="1">
      <c r="A110" s="70"/>
      <c r="B110" s="364" t="s">
        <v>118</v>
      </c>
      <c r="C110" s="367"/>
      <c r="D110" s="367"/>
      <c r="E110" s="367"/>
      <c r="F110" s="368"/>
      <c r="G110" s="127"/>
      <c r="H110" s="127"/>
      <c r="I110" s="127"/>
      <c r="J110" s="126"/>
      <c r="K110" s="62"/>
    </row>
    <row r="111" spans="1:11" ht="12.75">
      <c r="A111" s="70"/>
      <c r="B111" s="80"/>
      <c r="C111" s="128"/>
      <c r="D111" s="389" t="s">
        <v>119</v>
      </c>
      <c r="E111" s="390"/>
      <c r="F111" s="391"/>
      <c r="G111" s="129">
        <v>308.06</v>
      </c>
      <c r="H111" s="129">
        <v>880.71</v>
      </c>
      <c r="I111" s="129">
        <v>900</v>
      </c>
      <c r="J111" s="82">
        <v>344.46</v>
      </c>
      <c r="K111" s="123">
        <v>1000</v>
      </c>
    </row>
    <row r="112" spans="1:11" ht="12.75">
      <c r="A112" s="70"/>
      <c r="B112" s="80"/>
      <c r="C112" s="130"/>
      <c r="D112" s="392" t="s">
        <v>120</v>
      </c>
      <c r="E112" s="350"/>
      <c r="F112" s="393"/>
      <c r="G112" s="84" t="s">
        <v>25</v>
      </c>
      <c r="H112" s="84">
        <v>0</v>
      </c>
      <c r="I112" s="84">
        <v>0</v>
      </c>
      <c r="J112" s="84">
        <v>0</v>
      </c>
      <c r="K112" s="124">
        <v>500</v>
      </c>
    </row>
    <row r="113" spans="1:11" ht="12.75">
      <c r="A113" s="70"/>
      <c r="B113" s="80"/>
      <c r="C113" s="130"/>
      <c r="D113" s="392" t="s">
        <v>125</v>
      </c>
      <c r="E113" s="350"/>
      <c r="F113" s="393"/>
      <c r="G113" s="131">
        <v>2700</v>
      </c>
      <c r="H113" s="131">
        <v>4613.12</v>
      </c>
      <c r="I113" s="131">
        <v>5000</v>
      </c>
      <c r="J113" s="132">
        <v>1950</v>
      </c>
      <c r="K113" s="124">
        <v>2000</v>
      </c>
    </row>
    <row r="114" spans="1:11" ht="13.5" thickBot="1">
      <c r="A114" s="70"/>
      <c r="B114" s="80"/>
      <c r="C114" s="133"/>
      <c r="D114" s="392" t="s">
        <v>126</v>
      </c>
      <c r="E114" s="350"/>
      <c r="F114" s="393"/>
      <c r="G114" s="134">
        <v>0</v>
      </c>
      <c r="H114" s="134">
        <v>0</v>
      </c>
      <c r="I114" s="134">
        <v>0</v>
      </c>
      <c r="J114" s="135">
        <v>0</v>
      </c>
      <c r="K114" s="63">
        <v>0</v>
      </c>
    </row>
    <row r="115" spans="1:11" ht="13.5" thickBot="1">
      <c r="A115" s="70"/>
      <c r="B115" s="80"/>
      <c r="C115" s="352" t="s">
        <v>24</v>
      </c>
      <c r="D115" s="381"/>
      <c r="E115" s="381"/>
      <c r="F115" s="382"/>
      <c r="G115" s="136">
        <f>SUM(G111:G114)</f>
        <v>3008.06</v>
      </c>
      <c r="H115" s="137">
        <f>SUM(H111:H114)</f>
        <v>5493.83</v>
      </c>
      <c r="I115" s="88">
        <f>SUM(I111:I114)</f>
        <v>5900</v>
      </c>
      <c r="J115" s="109">
        <f>SUM(J111:J114)</f>
        <v>2294.46</v>
      </c>
      <c r="K115" s="25">
        <f>SUM(K111:K114)</f>
        <v>3500</v>
      </c>
    </row>
    <row r="116" spans="1:11" ht="13.5" thickBot="1">
      <c r="A116" s="70"/>
      <c r="B116" s="364" t="s">
        <v>28</v>
      </c>
      <c r="C116" s="365"/>
      <c r="D116" s="365"/>
      <c r="E116" s="365"/>
      <c r="F116" s="366"/>
      <c r="G116" s="73">
        <f>SUM(G115+G109+G104+G99+G93)</f>
        <v>42791.53999999999</v>
      </c>
      <c r="H116" s="121">
        <f>SUM(H115+H109+H104+H99+H93)</f>
        <v>42313.33</v>
      </c>
      <c r="I116" s="121">
        <f>SUM(I115+I109+I104+I99+I93)</f>
        <v>46950</v>
      </c>
      <c r="J116" s="25">
        <f>SUM(J93+J99+J104+J109+J115)</f>
        <v>42949.85</v>
      </c>
      <c r="K116" s="25">
        <f>SUM(K93+K99+K104+K109+K115)</f>
        <v>43800</v>
      </c>
    </row>
    <row r="117" spans="1:11" ht="13.5" thickBot="1">
      <c r="A117" s="70"/>
      <c r="B117" s="80"/>
      <c r="C117" s="70"/>
      <c r="D117" s="70"/>
      <c r="E117" s="70"/>
      <c r="F117" s="70"/>
      <c r="G117" s="70"/>
      <c r="H117" s="70"/>
      <c r="I117" s="85"/>
      <c r="J117" s="118"/>
      <c r="K117" s="62"/>
    </row>
    <row r="118" spans="1:11" ht="13.5" thickBot="1">
      <c r="A118" s="70"/>
      <c r="B118" s="364" t="s">
        <v>34</v>
      </c>
      <c r="C118" s="365"/>
      <c r="D118" s="365"/>
      <c r="E118" s="365"/>
      <c r="F118" s="366"/>
      <c r="G118" s="73">
        <f>G116+G81</f>
        <v>74352.75</v>
      </c>
      <c r="H118" s="25">
        <f>SUM(H116+H81)</f>
        <v>77462.19</v>
      </c>
      <c r="I118" s="25">
        <f>SUM(I81+I116)</f>
        <v>79748.22</v>
      </c>
      <c r="J118" s="121">
        <f>SUM(J81+J116)</f>
        <v>90815.6</v>
      </c>
      <c r="K118" s="25">
        <f>SUM(K81+K116)</f>
        <v>99052.4</v>
      </c>
    </row>
    <row r="119" spans="1:11" ht="13.5" thickBot="1">
      <c r="A119" s="127"/>
      <c r="B119" s="80"/>
      <c r="C119" s="70"/>
      <c r="D119" s="70"/>
      <c r="E119" s="70"/>
      <c r="F119" s="26"/>
      <c r="G119" s="118"/>
      <c r="H119" s="73"/>
      <c r="I119" s="73"/>
      <c r="J119" s="62"/>
      <c r="K119" s="62"/>
    </row>
    <row r="120" spans="1:11" ht="13.5" thickBot="1">
      <c r="A120" s="62"/>
      <c r="B120" s="383" t="s">
        <v>33</v>
      </c>
      <c r="C120" s="384"/>
      <c r="D120" s="384"/>
      <c r="E120" s="384"/>
      <c r="F120" s="385"/>
      <c r="G120" s="25">
        <f>SUM(G40)</f>
        <v>77557.33200000001</v>
      </c>
      <c r="H120" s="25">
        <f>SUM(H40)</f>
        <v>62947.399999999994</v>
      </c>
      <c r="I120" s="25">
        <f>SUM(I40)</f>
        <v>90500</v>
      </c>
      <c r="J120" s="25">
        <f>SUM(J40)</f>
        <v>109720.24</v>
      </c>
      <c r="K120" s="56">
        <f>SUM(K40)</f>
        <v>100932</v>
      </c>
    </row>
    <row r="121" spans="2:10" ht="13.5" thickBot="1">
      <c r="B121" s="9"/>
      <c r="C121" s="8"/>
      <c r="D121" s="8"/>
      <c r="E121" s="8"/>
      <c r="F121" s="8"/>
      <c r="G121" s="8"/>
      <c r="H121" s="8"/>
      <c r="I121" s="10"/>
      <c r="J121" s="17"/>
    </row>
    <row r="122" spans="2:11" ht="13.5" thickBot="1">
      <c r="B122" s="292" t="s">
        <v>31</v>
      </c>
      <c r="C122" s="293"/>
      <c r="D122" s="293"/>
      <c r="E122" s="293"/>
      <c r="F122" s="305"/>
      <c r="G122" s="73">
        <f>SUM(G120-G118)</f>
        <v>3204.5820000000094</v>
      </c>
      <c r="H122" s="73">
        <f>SUM(H120-H118)</f>
        <v>-14514.790000000008</v>
      </c>
      <c r="I122" s="73">
        <f>SUM(I120-I118)</f>
        <v>10751.779999999999</v>
      </c>
      <c r="J122" s="25">
        <f>SUM(J120-J118)</f>
        <v>18904.64</v>
      </c>
      <c r="K122" s="56">
        <f>SUM(K120-K118)</f>
        <v>1879.6000000000058</v>
      </c>
    </row>
    <row r="123" spans="1:12" ht="13.5" thickBot="1">
      <c r="A123" s="24"/>
      <c r="B123" s="24"/>
      <c r="C123" s="24"/>
      <c r="D123" s="24"/>
      <c r="E123" s="24"/>
      <c r="F123" s="24"/>
      <c r="G123" s="24"/>
      <c r="H123" s="24"/>
      <c r="L123" s="27"/>
    </row>
    <row r="124" spans="1:8" ht="12.75" hidden="1" thickBot="1">
      <c r="A124" s="15"/>
      <c r="B124" s="15"/>
      <c r="C124" s="28"/>
      <c r="D124" s="28"/>
      <c r="E124" s="28"/>
      <c r="F124" s="28"/>
      <c r="G124" s="26"/>
      <c r="H124" s="26"/>
    </row>
    <row r="125" spans="1:9" ht="13.5" customHeight="1" thickBot="1">
      <c r="A125" s="358" t="s">
        <v>60</v>
      </c>
      <c r="B125" s="359"/>
      <c r="C125" s="359"/>
      <c r="D125" s="359"/>
      <c r="E125" s="359"/>
      <c r="F125" s="360"/>
      <c r="G125" s="19"/>
      <c r="H125" s="19"/>
      <c r="I125" s="19"/>
    </row>
    <row r="126" spans="1:10" ht="13.5" customHeight="1" thickBot="1">
      <c r="A126" s="361"/>
      <c r="B126" s="362"/>
      <c r="C126" s="362"/>
      <c r="D126" s="362"/>
      <c r="E126" s="362"/>
      <c r="F126" s="363"/>
      <c r="G126" s="61" t="s">
        <v>55</v>
      </c>
      <c r="H126" s="23" t="s">
        <v>56</v>
      </c>
      <c r="I126" s="23" t="s">
        <v>110</v>
      </c>
      <c r="J126" s="23" t="s">
        <v>131</v>
      </c>
    </row>
    <row r="127" spans="1:10" ht="13.5" customHeight="1" thickBot="1">
      <c r="A127" s="29"/>
      <c r="B127" s="297" t="s">
        <v>58</v>
      </c>
      <c r="C127" s="298"/>
      <c r="D127" s="298"/>
      <c r="E127" s="298"/>
      <c r="F127" s="305"/>
      <c r="G127" s="4" t="s">
        <v>35</v>
      </c>
      <c r="H127" s="30" t="s">
        <v>35</v>
      </c>
      <c r="I127" s="30" t="s">
        <v>35</v>
      </c>
      <c r="J127" s="265" t="s">
        <v>5</v>
      </c>
    </row>
    <row r="128" spans="1:10" ht="12.75">
      <c r="A128" s="8"/>
      <c r="B128" s="7"/>
      <c r="C128" s="378" t="s">
        <v>111</v>
      </c>
      <c r="D128" s="379"/>
      <c r="E128" s="379"/>
      <c r="F128" s="380"/>
      <c r="G128" s="266">
        <f>'[1]Sheet1'!$R$333+0.5*'[1]Sheet1'!$R$351</f>
        <v>-16049.689999999999</v>
      </c>
      <c r="H128" s="31">
        <v>-16049</v>
      </c>
      <c r="I128" s="64">
        <v>-14372.34</v>
      </c>
      <c r="J128" s="267">
        <v>-20000</v>
      </c>
    </row>
    <row r="129" spans="1:10" ht="12.75">
      <c r="A129" s="22"/>
      <c r="B129" s="7"/>
      <c r="C129" s="386" t="s">
        <v>112</v>
      </c>
      <c r="D129" s="387"/>
      <c r="E129" s="387"/>
      <c r="F129" s="388"/>
      <c r="G129" s="266">
        <f>0.5*'[1]Sheet1'!$R$351</f>
        <v>-1827.56</v>
      </c>
      <c r="H129" s="31">
        <v>-1827.56</v>
      </c>
      <c r="I129" s="65">
        <v>-3262.67</v>
      </c>
      <c r="J129" s="267">
        <v>-4000</v>
      </c>
    </row>
    <row r="130" spans="1:10" ht="12.75">
      <c r="A130" s="8"/>
      <c r="B130" s="7"/>
      <c r="C130" s="375" t="s">
        <v>6</v>
      </c>
      <c r="D130" s="376"/>
      <c r="E130" s="376"/>
      <c r="F130" s="377"/>
      <c r="G130" s="266">
        <f>-G35</f>
        <v>8736.128</v>
      </c>
      <c r="H130" s="31">
        <v>11886.24</v>
      </c>
      <c r="I130" s="66">
        <f>SUM(-J35)</f>
        <v>11755.57</v>
      </c>
      <c r="J130" s="268">
        <f>SUM(-K35-K36)</f>
        <v>27500</v>
      </c>
    </row>
    <row r="131" spans="1:10" ht="12.75">
      <c r="A131" s="6"/>
      <c r="B131" s="7"/>
      <c r="C131" s="311" t="s">
        <v>113</v>
      </c>
      <c r="D131" s="312"/>
      <c r="E131" s="312"/>
      <c r="F131" s="313"/>
      <c r="G131" s="266">
        <f>G11</f>
        <v>6405</v>
      </c>
      <c r="H131" s="31">
        <v>2250</v>
      </c>
      <c r="I131" s="67">
        <f>SUM(J11)</f>
        <v>2500</v>
      </c>
      <c r="J131" s="268">
        <v>2500</v>
      </c>
    </row>
    <row r="132" spans="1:10" ht="13.5" thickBot="1">
      <c r="A132" s="6"/>
      <c r="B132" s="7"/>
      <c r="C132" s="372" t="s">
        <v>132</v>
      </c>
      <c r="D132" s="373"/>
      <c r="E132" s="373"/>
      <c r="F132" s="374"/>
      <c r="G132" s="269">
        <v>6921.28</v>
      </c>
      <c r="H132" s="32">
        <v>3659.03</v>
      </c>
      <c r="I132" s="69">
        <v>-81.29</v>
      </c>
      <c r="J132" s="65">
        <v>-3262.67</v>
      </c>
    </row>
    <row r="133" spans="1:10" ht="13.5" thickBot="1">
      <c r="A133" s="6"/>
      <c r="B133" s="7"/>
      <c r="C133" s="18"/>
      <c r="D133" s="300" t="s">
        <v>57</v>
      </c>
      <c r="E133" s="300"/>
      <c r="F133" s="301"/>
      <c r="G133" s="72">
        <f>SUM(G128:G132)</f>
        <v>4185.158</v>
      </c>
      <c r="H133" s="32">
        <f>SUM(H128:H132)</f>
        <v>-81.29000000000133</v>
      </c>
      <c r="I133" s="25">
        <f>SUM(I128:I132)</f>
        <v>-3460.7300000000023</v>
      </c>
      <c r="J133" s="25">
        <f>SUM(J128:J132)</f>
        <v>2737.33</v>
      </c>
    </row>
    <row r="134" spans="1:10" ht="13.5" thickBot="1">
      <c r="A134" s="6"/>
      <c r="B134" s="302" t="s">
        <v>44</v>
      </c>
      <c r="C134" s="303"/>
      <c r="D134" s="303"/>
      <c r="E134" s="303"/>
      <c r="F134" s="304"/>
      <c r="G134" s="33" t="s">
        <v>55</v>
      </c>
      <c r="H134" s="23" t="s">
        <v>56</v>
      </c>
      <c r="I134" s="23" t="s">
        <v>110</v>
      </c>
      <c r="J134" s="23" t="s">
        <v>5</v>
      </c>
    </row>
    <row r="135" spans="1:10" ht="12.75">
      <c r="A135" s="6"/>
      <c r="B135" s="22"/>
      <c r="C135" s="369" t="s">
        <v>134</v>
      </c>
      <c r="D135" s="370"/>
      <c r="E135" s="370"/>
      <c r="F135" s="371"/>
      <c r="G135" s="287">
        <v>2204.53</v>
      </c>
      <c r="H135" s="34">
        <v>1953.08</v>
      </c>
      <c r="I135" s="78">
        <f>SUM(H144)</f>
        <v>24511.619999999995</v>
      </c>
      <c r="J135" s="78">
        <f>SUM(I144)</f>
        <v>10184.879999999994</v>
      </c>
    </row>
    <row r="136" spans="1:10" ht="12.75">
      <c r="A136" s="6"/>
      <c r="B136" s="22"/>
      <c r="C136" s="280"/>
      <c r="D136" s="295" t="s">
        <v>136</v>
      </c>
      <c r="E136" s="295"/>
      <c r="F136" s="296"/>
      <c r="G136" s="37"/>
      <c r="H136" s="35"/>
      <c r="I136" s="78">
        <v>1000</v>
      </c>
      <c r="J136" s="67">
        <v>1000</v>
      </c>
    </row>
    <row r="137" spans="1:10" ht="12.75">
      <c r="A137" s="6"/>
      <c r="B137" s="22"/>
      <c r="C137" s="280"/>
      <c r="D137" s="295" t="s">
        <v>137</v>
      </c>
      <c r="E137" s="295"/>
      <c r="F137" s="296"/>
      <c r="G137" s="37"/>
      <c r="H137" s="35"/>
      <c r="I137" s="78">
        <v>800</v>
      </c>
      <c r="J137" s="78">
        <v>800</v>
      </c>
    </row>
    <row r="138" spans="1:10" ht="12.75">
      <c r="A138" s="6"/>
      <c r="B138" s="13"/>
      <c r="C138" s="294" t="s">
        <v>49</v>
      </c>
      <c r="D138" s="295"/>
      <c r="E138" s="295"/>
      <c r="F138" s="296"/>
      <c r="G138" s="37">
        <v>12500</v>
      </c>
      <c r="H138" s="35">
        <v>27500</v>
      </c>
      <c r="I138" s="67">
        <v>0</v>
      </c>
      <c r="J138" s="67">
        <v>0</v>
      </c>
    </row>
    <row r="139" spans="1:10" ht="12.75">
      <c r="A139" s="6"/>
      <c r="B139" s="13"/>
      <c r="C139" s="294" t="s">
        <v>50</v>
      </c>
      <c r="D139" s="295"/>
      <c r="E139" s="295"/>
      <c r="F139" s="296"/>
      <c r="G139" s="37">
        <v>30698.39</v>
      </c>
      <c r="H139" s="35">
        <v>40500</v>
      </c>
      <c r="I139" s="78">
        <v>9038</v>
      </c>
      <c r="J139" s="78">
        <v>10000</v>
      </c>
    </row>
    <row r="140" spans="1:10" ht="13.5" thickBot="1">
      <c r="A140" s="6"/>
      <c r="B140" s="13"/>
      <c r="C140" s="294" t="s">
        <v>37</v>
      </c>
      <c r="D140" s="295"/>
      <c r="E140" s="295"/>
      <c r="F140" s="296"/>
      <c r="G140" s="288">
        <v>0</v>
      </c>
      <c r="H140" s="36">
        <v>45000</v>
      </c>
      <c r="I140" s="79">
        <v>0</v>
      </c>
      <c r="J140" s="69"/>
    </row>
    <row r="141" spans="1:10" ht="13.5" customHeight="1">
      <c r="A141" s="6"/>
      <c r="B141" s="13"/>
      <c r="C141" s="9"/>
      <c r="D141" s="317" t="s">
        <v>133</v>
      </c>
      <c r="E141" s="317"/>
      <c r="F141" s="318"/>
      <c r="G141" s="287">
        <v>45402.92</v>
      </c>
      <c r="H141" s="34">
        <f>SUM(H135:H140)</f>
        <v>114953.08</v>
      </c>
      <c r="I141" s="78">
        <f>SUM(I135:I140)</f>
        <v>35349.619999999995</v>
      </c>
      <c r="J141" s="271">
        <f>SUM(J135:J140)</f>
        <v>21984.879999999994</v>
      </c>
    </row>
    <row r="142" spans="1:10" ht="12.75" hidden="1" thickBot="1">
      <c r="A142" s="6"/>
      <c r="B142" s="13"/>
      <c r="C142" s="294" t="s">
        <v>114</v>
      </c>
      <c r="D142" s="295"/>
      <c r="E142" s="295"/>
      <c r="F142" s="296"/>
      <c r="G142" s="289">
        <v>-44947.6</v>
      </c>
      <c r="H142" s="270">
        <v>-90441.46</v>
      </c>
      <c r="I142" s="272" t="e">
        <f>SUM(I135:I140-I141)</f>
        <v>#VALUE!</v>
      </c>
      <c r="J142" s="69">
        <v>-15000</v>
      </c>
    </row>
    <row r="143" spans="1:10" ht="13.5" thickBot="1">
      <c r="A143" s="6"/>
      <c r="B143" s="281"/>
      <c r="C143" s="319" t="s">
        <v>114</v>
      </c>
      <c r="D143" s="320"/>
      <c r="E143" s="320"/>
      <c r="F143" s="321"/>
      <c r="G143" s="289">
        <v>-44947.6</v>
      </c>
      <c r="H143" s="270">
        <v>-90441.46</v>
      </c>
      <c r="I143" s="272">
        <v>-25164.74</v>
      </c>
      <c r="J143" s="69">
        <v>-15000</v>
      </c>
    </row>
    <row r="144" spans="1:10" ht="13.5" thickBot="1">
      <c r="A144" s="6"/>
      <c r="B144" s="6"/>
      <c r="C144" s="282"/>
      <c r="D144" s="314" t="s">
        <v>148</v>
      </c>
      <c r="E144" s="315"/>
      <c r="F144" s="316"/>
      <c r="G144" s="290">
        <v>1953.08</v>
      </c>
      <c r="H144" s="21">
        <f>SUM(H141+H142)</f>
        <v>24511.619999999995</v>
      </c>
      <c r="I144" s="25">
        <f>SUM(I141+I143)</f>
        <v>10184.879999999994</v>
      </c>
      <c r="J144" s="25">
        <f>SUM(J141+J143)</f>
        <v>6984.879999999994</v>
      </c>
    </row>
    <row r="145" spans="1:9" ht="13.5" thickBot="1">
      <c r="A145" s="6"/>
      <c r="B145" s="302" t="s">
        <v>59</v>
      </c>
      <c r="C145" s="306"/>
      <c r="D145" s="306"/>
      <c r="E145" s="306"/>
      <c r="F145" s="307"/>
      <c r="G145" s="37"/>
      <c r="H145" s="7"/>
      <c r="I145" s="6"/>
    </row>
    <row r="146" spans="1:9" ht="12.75">
      <c r="A146" s="6"/>
      <c r="B146" s="6"/>
      <c r="C146" s="294" t="s">
        <v>135</v>
      </c>
      <c r="D146" s="295"/>
      <c r="E146" s="295"/>
      <c r="F146" s="296"/>
      <c r="G146" s="38">
        <v>3175</v>
      </c>
      <c r="H146" s="39">
        <v>3175</v>
      </c>
      <c r="I146" s="6"/>
    </row>
    <row r="147" spans="1:9" ht="12.75">
      <c r="A147" s="6"/>
      <c r="B147" s="13"/>
      <c r="C147" s="294" t="s">
        <v>52</v>
      </c>
      <c r="D147" s="295"/>
      <c r="E147" s="295"/>
      <c r="F147" s="296"/>
      <c r="G147" s="40">
        <v>0</v>
      </c>
      <c r="H147" s="41">
        <v>0</v>
      </c>
      <c r="I147" s="6"/>
    </row>
    <row r="148" spans="1:9" ht="13.5" thickBot="1">
      <c r="A148" s="6"/>
      <c r="B148" s="13"/>
      <c r="C148" s="294" t="s">
        <v>53</v>
      </c>
      <c r="D148" s="295"/>
      <c r="E148" s="295"/>
      <c r="F148" s="296"/>
      <c r="G148" s="42">
        <v>0</v>
      </c>
      <c r="H148" s="43">
        <v>0</v>
      </c>
      <c r="I148" s="6"/>
    </row>
    <row r="149" spans="1:9" ht="13.5" thickBot="1">
      <c r="A149" s="6"/>
      <c r="B149" s="13"/>
      <c r="C149" s="297" t="s">
        <v>51</v>
      </c>
      <c r="D149" s="298"/>
      <c r="E149" s="298"/>
      <c r="F149" s="299"/>
      <c r="G149" s="44">
        <v>3175</v>
      </c>
      <c r="H149" s="21">
        <v>3175</v>
      </c>
      <c r="I149" s="6"/>
    </row>
    <row r="150" spans="1:9" ht="13.5" thickBot="1">
      <c r="A150" s="6"/>
      <c r="B150" s="302" t="s">
        <v>145</v>
      </c>
      <c r="C150" s="303"/>
      <c r="D150" s="303"/>
      <c r="E150" s="303"/>
      <c r="F150" s="304"/>
      <c r="G150" s="13"/>
      <c r="H150" s="13"/>
      <c r="I150" s="45"/>
    </row>
    <row r="151" spans="1:9" ht="12.75">
      <c r="A151" s="6"/>
      <c r="B151" s="13"/>
      <c r="C151" s="294" t="s">
        <v>45</v>
      </c>
      <c r="D151" s="295"/>
      <c r="E151" s="295"/>
      <c r="F151" s="296"/>
      <c r="G151" s="46">
        <v>7.5</v>
      </c>
      <c r="H151" s="47">
        <v>859.37</v>
      </c>
      <c r="I151" s="6"/>
    </row>
    <row r="152" spans="1:9" ht="12.75">
      <c r="A152" s="6"/>
      <c r="B152" s="48"/>
      <c r="C152" s="294" t="s">
        <v>46</v>
      </c>
      <c r="D152" s="295"/>
      <c r="E152" s="295"/>
      <c r="F152" s="296"/>
      <c r="G152" s="49">
        <v>1110</v>
      </c>
      <c r="H152" s="50">
        <v>0</v>
      </c>
      <c r="I152" s="6"/>
    </row>
    <row r="153" spans="1:9" ht="12.75">
      <c r="A153" s="6"/>
      <c r="B153" s="13"/>
      <c r="C153" s="294" t="s">
        <v>54</v>
      </c>
      <c r="D153" s="295"/>
      <c r="E153" s="295"/>
      <c r="F153" s="296"/>
      <c r="G153" s="49">
        <v>-281.27</v>
      </c>
      <c r="H153" s="50">
        <v>0</v>
      </c>
      <c r="I153" s="6"/>
    </row>
    <row r="154" spans="1:11" ht="13.5" thickBot="1">
      <c r="A154" s="6"/>
      <c r="B154" s="13"/>
      <c r="C154" s="308" t="s">
        <v>47</v>
      </c>
      <c r="D154" s="309"/>
      <c r="E154" s="309"/>
      <c r="F154" s="310"/>
      <c r="G154" s="51">
        <v>23.14</v>
      </c>
      <c r="H154" s="52">
        <v>0</v>
      </c>
      <c r="I154" s="6"/>
      <c r="J154" s="8"/>
      <c r="K154" s="8"/>
    </row>
    <row r="155" spans="1:11" ht="13.5" thickBot="1">
      <c r="A155" s="6"/>
      <c r="B155" s="13"/>
      <c r="C155" s="8"/>
      <c r="D155" s="292" t="s">
        <v>48</v>
      </c>
      <c r="E155" s="293"/>
      <c r="F155" s="293"/>
      <c r="G155" s="53">
        <v>859.37</v>
      </c>
      <c r="H155" s="54">
        <v>859.37</v>
      </c>
      <c r="I155" s="6"/>
      <c r="J155" s="8"/>
      <c r="K155" s="8"/>
    </row>
    <row r="156" spans="1:12" ht="13.5" thickBot="1">
      <c r="A156" s="6"/>
      <c r="B156" s="13"/>
      <c r="C156" s="8"/>
      <c r="G156" s="55"/>
      <c r="H156" s="55"/>
      <c r="J156" s="8"/>
      <c r="K156" s="8"/>
      <c r="L156" s="8"/>
    </row>
    <row r="157" spans="1:12" ht="13.5" thickBot="1">
      <c r="A157" s="6"/>
      <c r="B157" s="438" t="s">
        <v>149</v>
      </c>
      <c r="C157" s="439"/>
      <c r="D157" s="439"/>
      <c r="E157" s="439"/>
      <c r="F157" s="440"/>
      <c r="G157" s="55"/>
      <c r="H157" s="55"/>
      <c r="J157" s="8"/>
      <c r="K157" s="8"/>
      <c r="L157" s="8"/>
    </row>
    <row r="158" spans="1:10" ht="13.5" thickBot="1">
      <c r="A158" s="6"/>
      <c r="B158" s="22"/>
      <c r="C158" s="438" t="s">
        <v>142</v>
      </c>
      <c r="D158" s="370"/>
      <c r="E158" s="370"/>
      <c r="F158" s="371"/>
      <c r="G158" s="283"/>
      <c r="I158" s="26"/>
      <c r="J158" s="284"/>
    </row>
    <row r="159" spans="2:12" ht="12.75">
      <c r="B159" s="13"/>
      <c r="D159" s="369" t="s">
        <v>147</v>
      </c>
      <c r="E159" s="370"/>
      <c r="F159" s="370"/>
      <c r="G159" s="285"/>
      <c r="H159" s="450">
        <v>12743.37</v>
      </c>
      <c r="I159" s="11">
        <v>8823.29</v>
      </c>
      <c r="J159" s="6"/>
      <c r="K159" s="6"/>
      <c r="L159" s="8"/>
    </row>
    <row r="160" spans="2:12" ht="12.75">
      <c r="B160" s="13"/>
      <c r="D160" s="434" t="s">
        <v>143</v>
      </c>
      <c r="E160" s="435"/>
      <c r="F160" s="435"/>
      <c r="G160" s="9"/>
      <c r="H160" s="267">
        <f>SUM(I133)</f>
        <v>-3460.7300000000023</v>
      </c>
      <c r="J160" s="6"/>
      <c r="K160" s="6"/>
      <c r="L160" s="8"/>
    </row>
    <row r="161" spans="4:12" ht="12.75">
      <c r="D161" s="434" t="s">
        <v>44</v>
      </c>
      <c r="E161" s="435"/>
      <c r="F161" s="435"/>
      <c r="G161" s="9"/>
      <c r="H161" s="268">
        <f>SUM(I144)</f>
        <v>10184.879999999994</v>
      </c>
      <c r="J161" s="6"/>
      <c r="K161" s="6"/>
      <c r="L161" s="6"/>
    </row>
    <row r="162" spans="4:12" ht="13.5" thickBot="1">
      <c r="D162" s="436" t="s">
        <v>144</v>
      </c>
      <c r="E162" s="437"/>
      <c r="F162" s="437"/>
      <c r="G162" s="9"/>
      <c r="H162" s="268">
        <f>SUM(H155)</f>
        <v>859.37</v>
      </c>
      <c r="J162" s="291"/>
      <c r="K162" s="6"/>
      <c r="L162" s="6"/>
    </row>
    <row r="163" spans="5:12" ht="13.5" thickBot="1">
      <c r="E163" s="441" t="s">
        <v>146</v>
      </c>
      <c r="F163" s="442"/>
      <c r="G163" s="20"/>
      <c r="H163" s="286">
        <f>SUM(H159:H162)</f>
        <v>20326.889999999992</v>
      </c>
      <c r="J163" s="6"/>
      <c r="K163" s="6"/>
      <c r="L163" s="6"/>
    </row>
    <row r="164" spans="10:12" ht="12.75">
      <c r="J164" s="45"/>
      <c r="K164" s="45"/>
      <c r="L164" s="6"/>
    </row>
    <row r="165" spans="10:12" ht="12.75">
      <c r="J165" s="45"/>
      <c r="K165" s="45"/>
      <c r="L165" s="6"/>
    </row>
    <row r="166" spans="10:12" ht="12.75">
      <c r="J166" s="6"/>
      <c r="K166" s="6"/>
      <c r="L166" s="45"/>
    </row>
    <row r="167" spans="9:12" ht="12.75">
      <c r="I167" s="11" t="s">
        <v>150</v>
      </c>
      <c r="J167" s="6"/>
      <c r="K167" s="6"/>
      <c r="L167" s="45"/>
    </row>
    <row r="168" spans="9:12" ht="12.75">
      <c r="I168" s="11" t="s">
        <v>151</v>
      </c>
      <c r="J168" s="6"/>
      <c r="K168" s="6"/>
      <c r="L168" s="45"/>
    </row>
    <row r="169" spans="10:12" ht="12.75">
      <c r="J169" s="6"/>
      <c r="K169" s="6"/>
      <c r="L169" s="45"/>
    </row>
    <row r="170" spans="10:12" ht="12.75">
      <c r="J170" s="6"/>
      <c r="K170" s="6"/>
      <c r="L170" s="6"/>
    </row>
    <row r="171" ht="12.75">
      <c r="L171" s="6"/>
    </row>
    <row r="172" ht="12">
      <c r="L172" s="6"/>
    </row>
    <row r="190" ht="12.75" customHeight="1"/>
  </sheetData>
  <sheetProtection/>
  <mergeCells count="134">
    <mergeCell ref="D161:F161"/>
    <mergeCell ref="D162:F162"/>
    <mergeCell ref="B157:F157"/>
    <mergeCell ref="E163:F163"/>
    <mergeCell ref="D159:F159"/>
    <mergeCell ref="D50:F50"/>
    <mergeCell ref="D56:F56"/>
    <mergeCell ref="C51:F51"/>
    <mergeCell ref="D67:F67"/>
    <mergeCell ref="D55:F55"/>
    <mergeCell ref="D57:F57"/>
    <mergeCell ref="D160:F160"/>
    <mergeCell ref="C158:F158"/>
    <mergeCell ref="D69:F69"/>
    <mergeCell ref="C70:F70"/>
    <mergeCell ref="D61:F61"/>
    <mergeCell ref="C62:F62"/>
    <mergeCell ref="D65:F65"/>
    <mergeCell ref="D66:F66"/>
    <mergeCell ref="D68:F68"/>
    <mergeCell ref="D58:F58"/>
    <mergeCell ref="D59:F59"/>
    <mergeCell ref="D60:F60"/>
    <mergeCell ref="D73:F73"/>
    <mergeCell ref="D47:F47"/>
    <mergeCell ref="D46:F46"/>
    <mergeCell ref="D54:F54"/>
    <mergeCell ref="D16:F16"/>
    <mergeCell ref="D30:F30"/>
    <mergeCell ref="C36:F36"/>
    <mergeCell ref="C35:F35"/>
    <mergeCell ref="B33:E33"/>
    <mergeCell ref="C34:E34"/>
    <mergeCell ref="B45:F45"/>
    <mergeCell ref="B42:F42"/>
    <mergeCell ref="A44:F44"/>
    <mergeCell ref="D49:F49"/>
    <mergeCell ref="D48:F48"/>
    <mergeCell ref="D74:F74"/>
    <mergeCell ref="D87:F87"/>
    <mergeCell ref="D88:F88"/>
    <mergeCell ref="C99:F99"/>
    <mergeCell ref="D91:F91"/>
    <mergeCell ref="D77:F77"/>
    <mergeCell ref="D89:F89"/>
    <mergeCell ref="D90:F90"/>
    <mergeCell ref="D97:F97"/>
    <mergeCell ref="D98:F98"/>
    <mergeCell ref="D78:F78"/>
    <mergeCell ref="A84:F84"/>
    <mergeCell ref="B86:E86"/>
    <mergeCell ref="A85:F85"/>
    <mergeCell ref="D113:F113"/>
    <mergeCell ref="D101:F101"/>
    <mergeCell ref="D114:F114"/>
    <mergeCell ref="D107:F107"/>
    <mergeCell ref="D108:F108"/>
    <mergeCell ref="C109:F109"/>
    <mergeCell ref="D75:F75"/>
    <mergeCell ref="D76:F76"/>
    <mergeCell ref="B105:F105"/>
    <mergeCell ref="B100:F100"/>
    <mergeCell ref="D112:F112"/>
    <mergeCell ref="D95:F95"/>
    <mergeCell ref="D96:F96"/>
    <mergeCell ref="C79:F79"/>
    <mergeCell ref="B81:F81"/>
    <mergeCell ref="D102:F102"/>
    <mergeCell ref="D103:F103"/>
    <mergeCell ref="C104:F104"/>
    <mergeCell ref="D106:F106"/>
    <mergeCell ref="C93:F93"/>
    <mergeCell ref="A125:F126"/>
    <mergeCell ref="B40:F40"/>
    <mergeCell ref="D18:F18"/>
    <mergeCell ref="B94:F94"/>
    <mergeCell ref="B53:F53"/>
    <mergeCell ref="B64:F64"/>
    <mergeCell ref="B72:F72"/>
    <mergeCell ref="B110:F110"/>
    <mergeCell ref="C146:F146"/>
    <mergeCell ref="C135:F135"/>
    <mergeCell ref="C142:F142"/>
    <mergeCell ref="C132:F132"/>
    <mergeCell ref="C138:F138"/>
    <mergeCell ref="C139:F139"/>
    <mergeCell ref="C140:F140"/>
    <mergeCell ref="C130:F130"/>
    <mergeCell ref="C128:F128"/>
    <mergeCell ref="C115:F115"/>
    <mergeCell ref="B116:F116"/>
    <mergeCell ref="B120:F120"/>
    <mergeCell ref="B118:F118"/>
    <mergeCell ref="B122:F122"/>
    <mergeCell ref="C129:F129"/>
    <mergeCell ref="D111:F111"/>
    <mergeCell ref="A1:K6"/>
    <mergeCell ref="B10:K10"/>
    <mergeCell ref="B22:K22"/>
    <mergeCell ref="B23:F23"/>
    <mergeCell ref="B31:F31"/>
    <mergeCell ref="A9:F9"/>
    <mergeCell ref="D20:F20"/>
    <mergeCell ref="D24:F24"/>
    <mergeCell ref="D25:F25"/>
    <mergeCell ref="D12:F12"/>
    <mergeCell ref="B21:F21"/>
    <mergeCell ref="D28:F28"/>
    <mergeCell ref="D17:F17"/>
    <mergeCell ref="D11:F11"/>
    <mergeCell ref="D19:F19"/>
    <mergeCell ref="D27:F27"/>
    <mergeCell ref="E13:F13"/>
    <mergeCell ref="E14:F14"/>
    <mergeCell ref="D15:F15"/>
    <mergeCell ref="D155:F155"/>
    <mergeCell ref="C147:F147"/>
    <mergeCell ref="C148:F148"/>
    <mergeCell ref="C149:F149"/>
    <mergeCell ref="D133:F133"/>
    <mergeCell ref="B134:F134"/>
    <mergeCell ref="B127:F127"/>
    <mergeCell ref="B145:F145"/>
    <mergeCell ref="B150:F150"/>
    <mergeCell ref="C154:F154"/>
    <mergeCell ref="C152:F152"/>
    <mergeCell ref="C153:F153"/>
    <mergeCell ref="C131:F131"/>
    <mergeCell ref="D144:F144"/>
    <mergeCell ref="C151:F151"/>
    <mergeCell ref="D141:F141"/>
    <mergeCell ref="D136:F136"/>
    <mergeCell ref="D137:F137"/>
    <mergeCell ref="C143:F143"/>
  </mergeCells>
  <printOptions/>
  <pageMargins left="0.25" right="0.25" top="0.25" bottom="0.5" header="0.3" footer="0.3"/>
  <pageSetup fitToHeight="9" fitToWidth="1" orientation="landscape" scale="84"/>
  <headerFooter alignWithMargins="0">
    <oddFooter>&amp;C&amp;"Verdana,Bold"&amp;P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4"/>
  <sheetViews>
    <sheetView workbookViewId="0" topLeftCell="A1">
      <selection activeCell="A1" sqref="A1:AK64"/>
    </sheetView>
  </sheetViews>
  <sheetFormatPr defaultColWidth="8.75390625" defaultRowHeight="12.75"/>
  <cols>
    <col min="1" max="16384" width="8.75390625" style="1" customWidth="1"/>
  </cols>
  <sheetData>
    <row r="1" spans="1:37" ht="12.75">
      <c r="A1" s="447"/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  <c r="AB1" s="447"/>
      <c r="AC1" s="447"/>
      <c r="AD1" s="447"/>
      <c r="AE1" s="447"/>
      <c r="AF1" s="447"/>
      <c r="AG1" s="447"/>
      <c r="AH1" s="447"/>
      <c r="AI1" s="447"/>
      <c r="AJ1" s="447"/>
      <c r="AK1" s="447"/>
    </row>
    <row r="2" spans="1:37" ht="12.75">
      <c r="A2" s="447"/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7"/>
      <c r="AC2" s="447"/>
      <c r="AD2" s="447"/>
      <c r="AE2" s="447"/>
      <c r="AF2" s="447"/>
      <c r="AG2" s="447"/>
      <c r="AH2" s="447"/>
      <c r="AI2" s="447"/>
      <c r="AJ2" s="447"/>
      <c r="AK2" s="447"/>
    </row>
    <row r="3" spans="1:37" ht="12.75">
      <c r="A3" s="447"/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447"/>
      <c r="AI3" s="447"/>
      <c r="AJ3" s="447"/>
      <c r="AK3" s="447"/>
    </row>
    <row r="4" spans="1:37" ht="12.75">
      <c r="A4" s="447"/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7"/>
      <c r="Z4" s="447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</row>
    <row r="5" spans="1:37" ht="12.75">
      <c r="A5" s="447"/>
      <c r="B5" s="447"/>
      <c r="C5" s="447"/>
      <c r="D5" s="447"/>
      <c r="E5" s="447"/>
      <c r="F5" s="447"/>
      <c r="G5" s="447"/>
      <c r="H5" s="447"/>
      <c r="I5" s="447"/>
      <c r="J5" s="447"/>
      <c r="K5" s="447"/>
      <c r="L5" s="447"/>
      <c r="M5" s="447"/>
      <c r="N5" s="447"/>
      <c r="O5" s="447"/>
      <c r="P5" s="447"/>
      <c r="Q5" s="447"/>
      <c r="R5" s="447"/>
      <c r="S5" s="447"/>
      <c r="T5" s="447"/>
      <c r="U5" s="447"/>
      <c r="V5" s="447"/>
      <c r="W5" s="447"/>
      <c r="X5" s="447"/>
      <c r="Y5" s="447"/>
      <c r="Z5" s="447"/>
      <c r="AA5" s="447"/>
      <c r="AB5" s="447"/>
      <c r="AC5" s="447"/>
      <c r="AD5" s="447"/>
      <c r="AE5" s="447"/>
      <c r="AF5" s="447"/>
      <c r="AG5" s="447"/>
      <c r="AH5" s="447"/>
      <c r="AI5" s="447"/>
      <c r="AJ5" s="447"/>
      <c r="AK5" s="447"/>
    </row>
    <row r="6" spans="1:37" ht="12.75">
      <c r="A6" s="447"/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T6" s="447"/>
      <c r="U6" s="447"/>
      <c r="V6" s="447"/>
      <c r="W6" s="447"/>
      <c r="X6" s="447"/>
      <c r="Y6" s="447"/>
      <c r="Z6" s="447"/>
      <c r="AA6" s="447"/>
      <c r="AB6" s="447"/>
      <c r="AC6" s="447"/>
      <c r="AD6" s="447"/>
      <c r="AE6" s="447"/>
      <c r="AF6" s="447"/>
      <c r="AG6" s="447"/>
      <c r="AH6" s="447"/>
      <c r="AI6" s="447"/>
      <c r="AJ6" s="447"/>
      <c r="AK6" s="447"/>
    </row>
    <row r="7" spans="1:37" ht="12.75">
      <c r="A7" s="447"/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  <c r="AB7" s="447"/>
      <c r="AC7" s="447"/>
      <c r="AD7" s="447"/>
      <c r="AE7" s="447"/>
      <c r="AF7" s="447"/>
      <c r="AG7" s="447"/>
      <c r="AH7" s="447"/>
      <c r="AI7" s="447"/>
      <c r="AJ7" s="447"/>
      <c r="AK7" s="447"/>
    </row>
    <row r="8" spans="1:37" ht="12.75">
      <c r="A8" s="447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7"/>
      <c r="Z8" s="447"/>
      <c r="AA8" s="447"/>
      <c r="AB8" s="447"/>
      <c r="AC8" s="447"/>
      <c r="AD8" s="447"/>
      <c r="AE8" s="447"/>
      <c r="AF8" s="447"/>
      <c r="AG8" s="447"/>
      <c r="AH8" s="447"/>
      <c r="AI8" s="447"/>
      <c r="AJ8" s="447"/>
      <c r="AK8" s="447"/>
    </row>
    <row r="9" spans="1:37" ht="12.75">
      <c r="A9" s="447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7"/>
      <c r="Y9" s="447"/>
      <c r="Z9" s="447"/>
      <c r="AA9" s="447"/>
      <c r="AB9" s="447"/>
      <c r="AC9" s="447"/>
      <c r="AD9" s="447"/>
      <c r="AE9" s="447"/>
      <c r="AF9" s="447"/>
      <c r="AG9" s="447"/>
      <c r="AH9" s="447"/>
      <c r="AI9" s="447"/>
      <c r="AJ9" s="447"/>
      <c r="AK9" s="447"/>
    </row>
    <row r="10" spans="1:37" ht="12.75">
      <c r="A10" s="447"/>
      <c r="B10" s="447"/>
      <c r="C10" s="447"/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7"/>
      <c r="Z10" s="447"/>
      <c r="AA10" s="447"/>
      <c r="AB10" s="447"/>
      <c r="AC10" s="447"/>
      <c r="AD10" s="447"/>
      <c r="AE10" s="447"/>
      <c r="AF10" s="447"/>
      <c r="AG10" s="447"/>
      <c r="AH10" s="447"/>
      <c r="AI10" s="447"/>
      <c r="AJ10" s="447"/>
      <c r="AK10" s="447"/>
    </row>
    <row r="11" spans="1:37" ht="12.75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M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  <c r="AB11" s="447"/>
      <c r="AC11" s="447"/>
      <c r="AD11" s="447"/>
      <c r="AE11" s="447"/>
      <c r="AF11" s="447"/>
      <c r="AG11" s="447"/>
      <c r="AH11" s="447"/>
      <c r="AI11" s="447"/>
      <c r="AJ11" s="447"/>
      <c r="AK11" s="447"/>
    </row>
    <row r="12" spans="1:37" ht="12.75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M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  <c r="AB12" s="447"/>
      <c r="AC12" s="447"/>
      <c r="AD12" s="447"/>
      <c r="AE12" s="447"/>
      <c r="AF12" s="447"/>
      <c r="AG12" s="447"/>
      <c r="AH12" s="447"/>
      <c r="AI12" s="447"/>
      <c r="AJ12" s="447"/>
      <c r="AK12" s="447"/>
    </row>
    <row r="13" spans="1:37" ht="12.75">
      <c r="A13" s="447"/>
      <c r="B13" s="447"/>
      <c r="C13" s="447"/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  <c r="AA13" s="447"/>
      <c r="AB13" s="447"/>
      <c r="AC13" s="447"/>
      <c r="AD13" s="447"/>
      <c r="AE13" s="447"/>
      <c r="AF13" s="447"/>
      <c r="AG13" s="447"/>
      <c r="AH13" s="447"/>
      <c r="AI13" s="447"/>
      <c r="AJ13" s="447"/>
      <c r="AK13" s="447"/>
    </row>
    <row r="14" spans="1:37" ht="12.75">
      <c r="A14" s="447"/>
      <c r="B14" s="447"/>
      <c r="C14" s="447"/>
      <c r="D14" s="447"/>
      <c r="E14" s="447"/>
      <c r="F14" s="447"/>
      <c r="G14" s="447"/>
      <c r="H14" s="447"/>
      <c r="I14" s="447"/>
      <c r="J14" s="447"/>
      <c r="K14" s="447"/>
      <c r="L14" s="447"/>
      <c r="M14" s="447"/>
      <c r="N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  <c r="Z14" s="447"/>
      <c r="AA14" s="447"/>
      <c r="AB14" s="447"/>
      <c r="AC14" s="447"/>
      <c r="AD14" s="447"/>
      <c r="AE14" s="447"/>
      <c r="AF14" s="447"/>
      <c r="AG14" s="447"/>
      <c r="AH14" s="447"/>
      <c r="AI14" s="447"/>
      <c r="AJ14" s="447"/>
      <c r="AK14" s="447"/>
    </row>
    <row r="15" spans="1:37" ht="12.75">
      <c r="A15" s="447"/>
      <c r="B15" s="447"/>
      <c r="C15" s="447"/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7"/>
      <c r="Z15" s="447"/>
      <c r="AA15" s="447"/>
      <c r="AB15" s="447"/>
      <c r="AC15" s="447"/>
      <c r="AD15" s="447"/>
      <c r="AE15" s="447"/>
      <c r="AF15" s="447"/>
      <c r="AG15" s="447"/>
      <c r="AH15" s="447"/>
      <c r="AI15" s="447"/>
      <c r="AJ15" s="447"/>
      <c r="AK15" s="447"/>
    </row>
    <row r="16" spans="1:37" ht="12.75">
      <c r="A16" s="447"/>
      <c r="B16" s="447"/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7"/>
      <c r="AC16" s="447"/>
      <c r="AD16" s="447"/>
      <c r="AE16" s="447"/>
      <c r="AF16" s="447"/>
      <c r="AG16" s="447"/>
      <c r="AH16" s="447"/>
      <c r="AI16" s="447"/>
      <c r="AJ16" s="447"/>
      <c r="AK16" s="447"/>
    </row>
    <row r="17" spans="1:37" ht="12.75">
      <c r="A17" s="447"/>
      <c r="B17" s="447"/>
      <c r="C17" s="447"/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7"/>
      <c r="Z17" s="447"/>
      <c r="AA17" s="447"/>
      <c r="AB17" s="447"/>
      <c r="AC17" s="447"/>
      <c r="AD17" s="447"/>
      <c r="AE17" s="447"/>
      <c r="AF17" s="447"/>
      <c r="AG17" s="447"/>
      <c r="AH17" s="447"/>
      <c r="AI17" s="447"/>
      <c r="AJ17" s="447"/>
      <c r="AK17" s="447"/>
    </row>
    <row r="18" spans="1:37" ht="12.75">
      <c r="A18" s="447"/>
      <c r="B18" s="447"/>
      <c r="C18" s="447"/>
      <c r="D18" s="447"/>
      <c r="E18" s="447"/>
      <c r="F18" s="447"/>
      <c r="G18" s="447"/>
      <c r="H18" s="447"/>
      <c r="I18" s="447"/>
      <c r="J18" s="447"/>
      <c r="K18" s="447"/>
      <c r="L18" s="447"/>
      <c r="M18" s="447"/>
      <c r="N18" s="447"/>
      <c r="O18" s="447"/>
      <c r="P18" s="447"/>
      <c r="Q18" s="447"/>
      <c r="R18" s="447"/>
      <c r="S18" s="447"/>
      <c r="T18" s="447"/>
      <c r="U18" s="447"/>
      <c r="V18" s="447"/>
      <c r="W18" s="447"/>
      <c r="X18" s="447"/>
      <c r="Y18" s="447"/>
      <c r="Z18" s="447"/>
      <c r="AA18" s="447"/>
      <c r="AB18" s="447"/>
      <c r="AC18" s="447"/>
      <c r="AD18" s="447"/>
      <c r="AE18" s="447"/>
      <c r="AF18" s="447"/>
      <c r="AG18" s="447"/>
      <c r="AH18" s="447"/>
      <c r="AI18" s="447"/>
      <c r="AJ18" s="447"/>
      <c r="AK18" s="447"/>
    </row>
    <row r="19" spans="1:37" ht="12.75">
      <c r="A19" s="447"/>
      <c r="B19" s="447"/>
      <c r="C19" s="447"/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7"/>
      <c r="Z19" s="447"/>
      <c r="AA19" s="447"/>
      <c r="AB19" s="447"/>
      <c r="AC19" s="447"/>
      <c r="AD19" s="447"/>
      <c r="AE19" s="447"/>
      <c r="AF19" s="447"/>
      <c r="AG19" s="447"/>
      <c r="AH19" s="447"/>
      <c r="AI19" s="447"/>
      <c r="AJ19" s="447"/>
      <c r="AK19" s="447"/>
    </row>
    <row r="20" spans="1:37" ht="12.75">
      <c r="A20" s="447"/>
      <c r="B20" s="447"/>
      <c r="C20" s="447"/>
      <c r="D20" s="447"/>
      <c r="E20" s="447"/>
      <c r="F20" s="447"/>
      <c r="G20" s="447"/>
      <c r="H20" s="447"/>
      <c r="I20" s="447"/>
      <c r="J20" s="447"/>
      <c r="K20" s="447"/>
      <c r="L20" s="447"/>
      <c r="M20" s="447"/>
      <c r="N20" s="447"/>
      <c r="O20" s="447"/>
      <c r="P20" s="447"/>
      <c r="Q20" s="447"/>
      <c r="R20" s="447"/>
      <c r="S20" s="447"/>
      <c r="T20" s="447"/>
      <c r="U20" s="447"/>
      <c r="V20" s="447"/>
      <c r="W20" s="447"/>
      <c r="X20" s="447"/>
      <c r="Y20" s="447"/>
      <c r="Z20" s="447"/>
      <c r="AA20" s="447"/>
      <c r="AB20" s="447"/>
      <c r="AC20" s="447"/>
      <c r="AD20" s="447"/>
      <c r="AE20" s="447"/>
      <c r="AF20" s="447"/>
      <c r="AG20" s="447"/>
      <c r="AH20" s="447"/>
      <c r="AI20" s="447"/>
      <c r="AJ20" s="447"/>
      <c r="AK20" s="447"/>
    </row>
    <row r="21" spans="1:37" ht="12.75">
      <c r="A21" s="447"/>
      <c r="B21" s="447"/>
      <c r="C21" s="447"/>
      <c r="D21" s="447"/>
      <c r="E21" s="447"/>
      <c r="F21" s="447"/>
      <c r="G21" s="447"/>
      <c r="H21" s="447"/>
      <c r="I21" s="447"/>
      <c r="J21" s="447"/>
      <c r="K21" s="447"/>
      <c r="L21" s="447"/>
      <c r="M21" s="447"/>
      <c r="N21" s="447"/>
      <c r="O21" s="447"/>
      <c r="P21" s="447"/>
      <c r="Q21" s="447"/>
      <c r="R21" s="447"/>
      <c r="S21" s="447"/>
      <c r="T21" s="447"/>
      <c r="U21" s="447"/>
      <c r="V21" s="447"/>
      <c r="W21" s="447"/>
      <c r="X21" s="447"/>
      <c r="Y21" s="447"/>
      <c r="Z21" s="447"/>
      <c r="AA21" s="447"/>
      <c r="AB21" s="447"/>
      <c r="AC21" s="447"/>
      <c r="AD21" s="447"/>
      <c r="AE21" s="447"/>
      <c r="AF21" s="447"/>
      <c r="AG21" s="447"/>
      <c r="AH21" s="447"/>
      <c r="AI21" s="447"/>
      <c r="AJ21" s="447"/>
      <c r="AK21" s="447"/>
    </row>
    <row r="22" spans="1:37" ht="12.75">
      <c r="A22" s="447"/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447"/>
      <c r="N22" s="447"/>
      <c r="O22" s="447"/>
      <c r="P22" s="447"/>
      <c r="Q22" s="447"/>
      <c r="R22" s="447"/>
      <c r="S22" s="447"/>
      <c r="T22" s="447"/>
      <c r="U22" s="447"/>
      <c r="V22" s="447"/>
      <c r="W22" s="447"/>
      <c r="X22" s="447"/>
      <c r="Y22" s="447"/>
      <c r="Z22" s="447"/>
      <c r="AA22" s="447"/>
      <c r="AB22" s="447"/>
      <c r="AC22" s="447"/>
      <c r="AD22" s="447"/>
      <c r="AE22" s="447"/>
      <c r="AF22" s="447"/>
      <c r="AG22" s="447"/>
      <c r="AH22" s="447"/>
      <c r="AI22" s="447"/>
      <c r="AJ22" s="447"/>
      <c r="AK22" s="447"/>
    </row>
    <row r="23" spans="1:37" ht="12.75">
      <c r="A23" s="447"/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  <c r="AG23" s="447"/>
      <c r="AH23" s="447"/>
      <c r="AI23" s="447"/>
      <c r="AJ23" s="447"/>
      <c r="AK23" s="447"/>
    </row>
    <row r="24" spans="1:37" ht="12.75">
      <c r="A24" s="447"/>
      <c r="B24" s="447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7"/>
      <c r="P24" s="447"/>
      <c r="Q24" s="447"/>
      <c r="R24" s="447"/>
      <c r="S24" s="447"/>
      <c r="T24" s="447"/>
      <c r="U24" s="447"/>
      <c r="V24" s="447"/>
      <c r="W24" s="447"/>
      <c r="X24" s="447"/>
      <c r="Y24" s="447"/>
      <c r="Z24" s="447"/>
      <c r="AA24" s="447"/>
      <c r="AB24" s="447"/>
      <c r="AC24" s="447"/>
      <c r="AD24" s="447"/>
      <c r="AE24" s="447"/>
      <c r="AF24" s="447"/>
      <c r="AG24" s="447"/>
      <c r="AH24" s="447"/>
      <c r="AI24" s="447"/>
      <c r="AJ24" s="447"/>
      <c r="AK24" s="447"/>
    </row>
    <row r="25" spans="1:37" ht="12.75">
      <c r="A25" s="447"/>
      <c r="B25" s="447"/>
      <c r="C25" s="447"/>
      <c r="D25" s="447"/>
      <c r="E25" s="447"/>
      <c r="F25" s="447"/>
      <c r="G25" s="447"/>
      <c r="H25" s="447"/>
      <c r="I25" s="447"/>
      <c r="J25" s="447"/>
      <c r="K25" s="447"/>
      <c r="L25" s="447"/>
      <c r="M25" s="447"/>
      <c r="N25" s="447"/>
      <c r="O25" s="447"/>
      <c r="P25" s="447"/>
      <c r="Q25" s="447"/>
      <c r="R25" s="447"/>
      <c r="S25" s="447"/>
      <c r="T25" s="447"/>
      <c r="U25" s="447"/>
      <c r="V25" s="447"/>
      <c r="W25" s="447"/>
      <c r="X25" s="447"/>
      <c r="Y25" s="447"/>
      <c r="Z25" s="447"/>
      <c r="AA25" s="447"/>
      <c r="AB25" s="447"/>
      <c r="AC25" s="447"/>
      <c r="AD25" s="447"/>
      <c r="AE25" s="447"/>
      <c r="AF25" s="447"/>
      <c r="AG25" s="447"/>
      <c r="AH25" s="447"/>
      <c r="AI25" s="447"/>
      <c r="AJ25" s="447"/>
      <c r="AK25" s="447"/>
    </row>
    <row r="26" spans="1:37" ht="12.75">
      <c r="A26" s="447"/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  <c r="AA26" s="447"/>
      <c r="AB26" s="447"/>
      <c r="AC26" s="447"/>
      <c r="AD26" s="447"/>
      <c r="AE26" s="447"/>
      <c r="AF26" s="447"/>
      <c r="AG26" s="447"/>
      <c r="AH26" s="447"/>
      <c r="AI26" s="447"/>
      <c r="AJ26" s="447"/>
      <c r="AK26" s="447"/>
    </row>
    <row r="27" spans="1:37" ht="12.75">
      <c r="A27" s="447"/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7"/>
      <c r="AC27" s="447"/>
      <c r="AD27" s="447"/>
      <c r="AE27" s="447"/>
      <c r="AF27" s="447"/>
      <c r="AG27" s="447"/>
      <c r="AH27" s="447"/>
      <c r="AI27" s="447"/>
      <c r="AJ27" s="447"/>
      <c r="AK27" s="447"/>
    </row>
    <row r="28" spans="1:37" ht="12.75">
      <c r="A28" s="447"/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447"/>
      <c r="O28" s="447"/>
      <c r="P28" s="447"/>
      <c r="Q28" s="447"/>
      <c r="R28" s="447"/>
      <c r="S28" s="447"/>
      <c r="T28" s="447"/>
      <c r="U28" s="447"/>
      <c r="V28" s="447"/>
      <c r="W28" s="447"/>
      <c r="X28" s="447"/>
      <c r="Y28" s="447"/>
      <c r="Z28" s="447"/>
      <c r="AA28" s="447"/>
      <c r="AB28" s="447"/>
      <c r="AC28" s="447"/>
      <c r="AD28" s="447"/>
      <c r="AE28" s="447"/>
      <c r="AF28" s="447"/>
      <c r="AG28" s="447"/>
      <c r="AH28" s="447"/>
      <c r="AI28" s="447"/>
      <c r="AJ28" s="447"/>
      <c r="AK28" s="447"/>
    </row>
    <row r="29" spans="1:37" ht="12.75">
      <c r="A29" s="447"/>
      <c r="B29" s="447"/>
      <c r="C29" s="447"/>
      <c r="D29" s="447"/>
      <c r="E29" s="447"/>
      <c r="F29" s="447"/>
      <c r="G29" s="447"/>
      <c r="H29" s="447"/>
      <c r="I29" s="447"/>
      <c r="J29" s="447"/>
      <c r="K29" s="447"/>
      <c r="L29" s="447"/>
      <c r="M29" s="447"/>
      <c r="N29" s="447"/>
      <c r="O29" s="447"/>
      <c r="P29" s="447"/>
      <c r="Q29" s="447"/>
      <c r="R29" s="447"/>
      <c r="S29" s="447"/>
      <c r="T29" s="447"/>
      <c r="U29" s="447"/>
      <c r="V29" s="447"/>
      <c r="W29" s="447"/>
      <c r="X29" s="447"/>
      <c r="Y29" s="447"/>
      <c r="Z29" s="447"/>
      <c r="AA29" s="447"/>
      <c r="AB29" s="447"/>
      <c r="AC29" s="447"/>
      <c r="AD29" s="447"/>
      <c r="AE29" s="447"/>
      <c r="AF29" s="447"/>
      <c r="AG29" s="447"/>
      <c r="AH29" s="447"/>
      <c r="AI29" s="447"/>
      <c r="AJ29" s="447"/>
      <c r="AK29" s="447"/>
    </row>
    <row r="30" spans="1:37" ht="12">
      <c r="A30" s="447"/>
      <c r="B30" s="447"/>
      <c r="C30" s="447"/>
      <c r="D30" s="447"/>
      <c r="E30" s="447"/>
      <c r="F30" s="447"/>
      <c r="G30" s="447"/>
      <c r="H30" s="447"/>
      <c r="I30" s="447"/>
      <c r="J30" s="447"/>
      <c r="K30" s="447"/>
      <c r="L30" s="447"/>
      <c r="M30" s="447"/>
      <c r="N30" s="447"/>
      <c r="O30" s="447"/>
      <c r="P30" s="447"/>
      <c r="Q30" s="447"/>
      <c r="R30" s="447"/>
      <c r="S30" s="447"/>
      <c r="T30" s="447"/>
      <c r="U30" s="447"/>
      <c r="V30" s="447"/>
      <c r="W30" s="447"/>
      <c r="X30" s="447"/>
      <c r="Y30" s="447"/>
      <c r="Z30" s="447"/>
      <c r="AA30" s="447"/>
      <c r="AB30" s="447"/>
      <c r="AC30" s="447"/>
      <c r="AD30" s="447"/>
      <c r="AE30" s="447"/>
      <c r="AF30" s="447"/>
      <c r="AG30" s="447"/>
      <c r="AH30" s="447"/>
      <c r="AI30" s="447"/>
      <c r="AJ30" s="447"/>
      <c r="AK30" s="447"/>
    </row>
    <row r="31" spans="1:37" ht="12">
      <c r="A31" s="447"/>
      <c r="B31" s="447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7"/>
      <c r="Z31" s="447"/>
      <c r="AA31" s="447"/>
      <c r="AB31" s="447"/>
      <c r="AC31" s="447"/>
      <c r="AD31" s="447"/>
      <c r="AE31" s="447"/>
      <c r="AF31" s="447"/>
      <c r="AG31" s="447"/>
      <c r="AH31" s="447"/>
      <c r="AI31" s="447"/>
      <c r="AJ31" s="447"/>
      <c r="AK31" s="447"/>
    </row>
    <row r="32" spans="1:37" ht="12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  <c r="P32" s="447"/>
      <c r="Q32" s="447"/>
      <c r="R32" s="447"/>
      <c r="S32" s="447"/>
      <c r="T32" s="447"/>
      <c r="U32" s="447"/>
      <c r="V32" s="447"/>
      <c r="W32" s="447"/>
      <c r="X32" s="447"/>
      <c r="Y32" s="447"/>
      <c r="Z32" s="447"/>
      <c r="AA32" s="447"/>
      <c r="AB32" s="447"/>
      <c r="AC32" s="447"/>
      <c r="AD32" s="447"/>
      <c r="AE32" s="447"/>
      <c r="AF32" s="447"/>
      <c r="AG32" s="447"/>
      <c r="AH32" s="447"/>
      <c r="AI32" s="447"/>
      <c r="AJ32" s="447"/>
      <c r="AK32" s="447"/>
    </row>
    <row r="33" spans="1:37" ht="12">
      <c r="A33" s="447"/>
      <c r="B33" s="447"/>
      <c r="C33" s="447"/>
      <c r="D33" s="447"/>
      <c r="E33" s="447"/>
      <c r="F33" s="447"/>
      <c r="G33" s="447"/>
      <c r="H33" s="447"/>
      <c r="I33" s="447"/>
      <c r="J33" s="447"/>
      <c r="K33" s="447"/>
      <c r="L33" s="447"/>
      <c r="M33" s="447"/>
      <c r="N33" s="447"/>
      <c r="O33" s="447"/>
      <c r="P33" s="447"/>
      <c r="Q33" s="447"/>
      <c r="R33" s="447"/>
      <c r="S33" s="447"/>
      <c r="T33" s="447"/>
      <c r="U33" s="447"/>
      <c r="V33" s="447"/>
      <c r="W33" s="447"/>
      <c r="X33" s="447"/>
      <c r="Y33" s="447"/>
      <c r="Z33" s="447"/>
      <c r="AA33" s="447"/>
      <c r="AB33" s="447"/>
      <c r="AC33" s="447"/>
      <c r="AD33" s="447"/>
      <c r="AE33" s="447"/>
      <c r="AF33" s="447"/>
      <c r="AG33" s="447"/>
      <c r="AH33" s="447"/>
      <c r="AI33" s="447"/>
      <c r="AJ33" s="447"/>
      <c r="AK33" s="447"/>
    </row>
    <row r="34" spans="1:37" ht="12">
      <c r="A34" s="447"/>
      <c r="B34" s="447"/>
      <c r="C34" s="447"/>
      <c r="D34" s="447"/>
      <c r="E34" s="447"/>
      <c r="F34" s="447"/>
      <c r="G34" s="447"/>
      <c r="H34" s="447"/>
      <c r="I34" s="447"/>
      <c r="J34" s="447"/>
      <c r="K34" s="447"/>
      <c r="L34" s="447"/>
      <c r="M34" s="447"/>
      <c r="N34" s="447"/>
      <c r="O34" s="447"/>
      <c r="P34" s="447"/>
      <c r="Q34" s="447"/>
      <c r="R34" s="447"/>
      <c r="S34" s="447"/>
      <c r="T34" s="447"/>
      <c r="U34" s="447"/>
      <c r="V34" s="447"/>
      <c r="W34" s="447"/>
      <c r="X34" s="447"/>
      <c r="Y34" s="447"/>
      <c r="Z34" s="447"/>
      <c r="AA34" s="447"/>
      <c r="AB34" s="447"/>
      <c r="AC34" s="447"/>
      <c r="AD34" s="447"/>
      <c r="AE34" s="447"/>
      <c r="AF34" s="447"/>
      <c r="AG34" s="447"/>
      <c r="AH34" s="447"/>
      <c r="AI34" s="447"/>
      <c r="AJ34" s="447"/>
      <c r="AK34" s="447"/>
    </row>
    <row r="35" spans="1:37" ht="12">
      <c r="A35" s="447"/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  <c r="AA35" s="447"/>
      <c r="AB35" s="447"/>
      <c r="AC35" s="447"/>
      <c r="AD35" s="447"/>
      <c r="AE35" s="447"/>
      <c r="AF35" s="447"/>
      <c r="AG35" s="447"/>
      <c r="AH35" s="447"/>
      <c r="AI35" s="447"/>
      <c r="AJ35" s="447"/>
      <c r="AK35" s="447"/>
    </row>
    <row r="36" spans="1:37" ht="12">
      <c r="A36" s="447"/>
      <c r="B36" s="447"/>
      <c r="C36" s="447"/>
      <c r="D36" s="447"/>
      <c r="E36" s="447"/>
      <c r="F36" s="447"/>
      <c r="G36" s="447"/>
      <c r="H36" s="447"/>
      <c r="I36" s="447"/>
      <c r="J36" s="447"/>
      <c r="K36" s="447"/>
      <c r="L36" s="447"/>
      <c r="M36" s="447"/>
      <c r="N36" s="447"/>
      <c r="O36" s="447"/>
      <c r="P36" s="447"/>
      <c r="Q36" s="447"/>
      <c r="R36" s="447"/>
      <c r="S36" s="447"/>
      <c r="T36" s="447"/>
      <c r="U36" s="447"/>
      <c r="V36" s="447"/>
      <c r="W36" s="447"/>
      <c r="X36" s="447"/>
      <c r="Y36" s="447"/>
      <c r="Z36" s="447"/>
      <c r="AA36" s="447"/>
      <c r="AB36" s="447"/>
      <c r="AC36" s="447"/>
      <c r="AD36" s="447"/>
      <c r="AE36" s="447"/>
      <c r="AF36" s="447"/>
      <c r="AG36" s="447"/>
      <c r="AH36" s="447"/>
      <c r="AI36" s="447"/>
      <c r="AJ36" s="447"/>
      <c r="AK36" s="447"/>
    </row>
    <row r="37" spans="1:37" ht="12">
      <c r="A37" s="447"/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T37" s="447"/>
      <c r="U37" s="447"/>
      <c r="V37" s="447"/>
      <c r="W37" s="447"/>
      <c r="X37" s="447"/>
      <c r="Y37" s="447"/>
      <c r="Z37" s="447"/>
      <c r="AA37" s="447"/>
      <c r="AB37" s="447"/>
      <c r="AC37" s="447"/>
      <c r="AD37" s="447"/>
      <c r="AE37" s="447"/>
      <c r="AF37" s="447"/>
      <c r="AG37" s="447"/>
      <c r="AH37" s="447"/>
      <c r="AI37" s="447"/>
      <c r="AJ37" s="447"/>
      <c r="AK37" s="447"/>
    </row>
    <row r="38" spans="1:37" ht="12">
      <c r="A38" s="447"/>
      <c r="B38" s="447"/>
      <c r="C38" s="447"/>
      <c r="D38" s="447"/>
      <c r="E38" s="447"/>
      <c r="F38" s="447"/>
      <c r="G38" s="447"/>
      <c r="H38" s="447"/>
      <c r="I38" s="447"/>
      <c r="J38" s="447"/>
      <c r="K38" s="447"/>
      <c r="L38" s="447"/>
      <c r="M38" s="447"/>
      <c r="N38" s="447"/>
      <c r="O38" s="447"/>
      <c r="P38" s="447"/>
      <c r="Q38" s="447"/>
      <c r="R38" s="447"/>
      <c r="S38" s="447"/>
      <c r="T38" s="447"/>
      <c r="U38" s="447"/>
      <c r="V38" s="447"/>
      <c r="W38" s="447"/>
      <c r="X38" s="447"/>
      <c r="Y38" s="447"/>
      <c r="Z38" s="447"/>
      <c r="AA38" s="447"/>
      <c r="AB38" s="447"/>
      <c r="AC38" s="447"/>
      <c r="AD38" s="447"/>
      <c r="AE38" s="447"/>
      <c r="AF38" s="447"/>
      <c r="AG38" s="447"/>
      <c r="AH38" s="447"/>
      <c r="AI38" s="447"/>
      <c r="AJ38" s="447"/>
      <c r="AK38" s="447"/>
    </row>
    <row r="39" spans="1:37" ht="12">
      <c r="A39" s="447"/>
      <c r="B39" s="447"/>
      <c r="C39" s="447"/>
      <c r="D39" s="447"/>
      <c r="E39" s="447"/>
      <c r="F39" s="447"/>
      <c r="G39" s="447"/>
      <c r="H39" s="447"/>
      <c r="I39" s="447"/>
      <c r="J39" s="447"/>
      <c r="K39" s="447"/>
      <c r="L39" s="447"/>
      <c r="M39" s="447"/>
      <c r="N39" s="447"/>
      <c r="O39" s="447"/>
      <c r="P39" s="447"/>
      <c r="Q39" s="447"/>
      <c r="R39" s="447"/>
      <c r="S39" s="447"/>
      <c r="T39" s="447"/>
      <c r="U39" s="447"/>
      <c r="V39" s="447"/>
      <c r="W39" s="447"/>
      <c r="X39" s="447"/>
      <c r="Y39" s="447"/>
      <c r="Z39" s="447"/>
      <c r="AA39" s="447"/>
      <c r="AB39" s="447"/>
      <c r="AC39" s="447"/>
      <c r="AD39" s="447"/>
      <c r="AE39" s="447"/>
      <c r="AF39" s="447"/>
      <c r="AG39" s="447"/>
      <c r="AH39" s="447"/>
      <c r="AI39" s="447"/>
      <c r="AJ39" s="447"/>
      <c r="AK39" s="447"/>
    </row>
    <row r="40" spans="1:37" ht="12">
      <c r="A40" s="447"/>
      <c r="B40" s="447"/>
      <c r="C40" s="447"/>
      <c r="D40" s="447"/>
      <c r="E40" s="447"/>
      <c r="F40" s="447"/>
      <c r="G40" s="447"/>
      <c r="H40" s="447"/>
      <c r="I40" s="447"/>
      <c r="J40" s="447"/>
      <c r="K40" s="447"/>
      <c r="L40" s="447"/>
      <c r="M40" s="447"/>
      <c r="N40" s="447"/>
      <c r="O40" s="447"/>
      <c r="P40" s="447"/>
      <c r="Q40" s="447"/>
      <c r="R40" s="447"/>
      <c r="S40" s="447"/>
      <c r="T40" s="447"/>
      <c r="U40" s="447"/>
      <c r="V40" s="447"/>
      <c r="W40" s="447"/>
      <c r="X40" s="447"/>
      <c r="Y40" s="447"/>
      <c r="Z40" s="447"/>
      <c r="AA40" s="447"/>
      <c r="AB40" s="447"/>
      <c r="AC40" s="447"/>
      <c r="AD40" s="447"/>
      <c r="AE40" s="447"/>
      <c r="AF40" s="447"/>
      <c r="AG40" s="447"/>
      <c r="AH40" s="447"/>
      <c r="AI40" s="447"/>
      <c r="AJ40" s="447"/>
      <c r="AK40" s="447"/>
    </row>
    <row r="41" spans="1:37" ht="12">
      <c r="A41" s="447"/>
      <c r="B41" s="447"/>
      <c r="C41" s="447"/>
      <c r="D41" s="447"/>
      <c r="E41" s="447"/>
      <c r="F41" s="447"/>
      <c r="G41" s="447"/>
      <c r="H41" s="447"/>
      <c r="I41" s="447"/>
      <c r="J41" s="447"/>
      <c r="K41" s="447"/>
      <c r="L41" s="447"/>
      <c r="M41" s="447"/>
      <c r="N41" s="447"/>
      <c r="O41" s="447"/>
      <c r="P41" s="447"/>
      <c r="Q41" s="447"/>
      <c r="R41" s="447"/>
      <c r="S41" s="447"/>
      <c r="T41" s="447"/>
      <c r="U41" s="447"/>
      <c r="V41" s="447"/>
      <c r="W41" s="447"/>
      <c r="X41" s="447"/>
      <c r="Y41" s="447"/>
      <c r="Z41" s="447"/>
      <c r="AA41" s="447"/>
      <c r="AB41" s="447"/>
      <c r="AC41" s="447"/>
      <c r="AD41" s="447"/>
      <c r="AE41" s="447"/>
      <c r="AF41" s="447"/>
      <c r="AG41" s="447"/>
      <c r="AH41" s="447"/>
      <c r="AI41" s="447"/>
      <c r="AJ41" s="447"/>
      <c r="AK41" s="447"/>
    </row>
    <row r="42" spans="1:37" ht="12">
      <c r="A42" s="447"/>
      <c r="B42" s="447"/>
      <c r="C42" s="447"/>
      <c r="D42" s="447"/>
      <c r="E42" s="447"/>
      <c r="F42" s="447"/>
      <c r="G42" s="447"/>
      <c r="H42" s="447"/>
      <c r="I42" s="447"/>
      <c r="J42" s="447"/>
      <c r="K42" s="447"/>
      <c r="L42" s="447"/>
      <c r="M42" s="447"/>
      <c r="N42" s="447"/>
      <c r="O42" s="447"/>
      <c r="P42" s="447"/>
      <c r="Q42" s="447"/>
      <c r="R42" s="447"/>
      <c r="S42" s="447"/>
      <c r="T42" s="447"/>
      <c r="U42" s="447"/>
      <c r="V42" s="447"/>
      <c r="W42" s="447"/>
      <c r="X42" s="447"/>
      <c r="Y42" s="447"/>
      <c r="Z42" s="447"/>
      <c r="AA42" s="447"/>
      <c r="AB42" s="447"/>
      <c r="AC42" s="447"/>
      <c r="AD42" s="447"/>
      <c r="AE42" s="447"/>
      <c r="AF42" s="447"/>
      <c r="AG42" s="447"/>
      <c r="AH42" s="447"/>
      <c r="AI42" s="447"/>
      <c r="AJ42" s="447"/>
      <c r="AK42" s="447"/>
    </row>
    <row r="43" spans="1:37" ht="12">
      <c r="A43" s="447"/>
      <c r="B43" s="447"/>
      <c r="C43" s="447"/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447"/>
      <c r="O43" s="447"/>
      <c r="P43" s="447"/>
      <c r="Q43" s="447"/>
      <c r="R43" s="447"/>
      <c r="S43" s="447"/>
      <c r="T43" s="447"/>
      <c r="U43" s="447"/>
      <c r="V43" s="447"/>
      <c r="W43" s="447"/>
      <c r="X43" s="447"/>
      <c r="Y43" s="447"/>
      <c r="Z43" s="447"/>
      <c r="AA43" s="447"/>
      <c r="AB43" s="447"/>
      <c r="AC43" s="447"/>
      <c r="AD43" s="447"/>
      <c r="AE43" s="447"/>
      <c r="AF43" s="447"/>
      <c r="AG43" s="447"/>
      <c r="AH43" s="447"/>
      <c r="AI43" s="447"/>
      <c r="AJ43" s="447"/>
      <c r="AK43" s="447"/>
    </row>
    <row r="44" spans="1:37" ht="12">
      <c r="A44" s="447"/>
      <c r="B44" s="447"/>
      <c r="C44" s="447"/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447"/>
      <c r="O44" s="447"/>
      <c r="P44" s="447"/>
      <c r="Q44" s="447"/>
      <c r="R44" s="447"/>
      <c r="S44" s="447"/>
      <c r="T44" s="447"/>
      <c r="U44" s="447"/>
      <c r="V44" s="447"/>
      <c r="W44" s="447"/>
      <c r="X44" s="447"/>
      <c r="Y44" s="447"/>
      <c r="Z44" s="447"/>
      <c r="AA44" s="447"/>
      <c r="AB44" s="447"/>
      <c r="AC44" s="447"/>
      <c r="AD44" s="447"/>
      <c r="AE44" s="447"/>
      <c r="AF44" s="447"/>
      <c r="AG44" s="447"/>
      <c r="AH44" s="447"/>
      <c r="AI44" s="447"/>
      <c r="AJ44" s="447"/>
      <c r="AK44" s="447"/>
    </row>
    <row r="45" spans="1:37" ht="12">
      <c r="A45" s="44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47"/>
      <c r="O45" s="447"/>
      <c r="P45" s="447"/>
      <c r="Q45" s="447"/>
      <c r="R45" s="447"/>
      <c r="S45" s="447"/>
      <c r="T45" s="447"/>
      <c r="U45" s="447"/>
      <c r="V45" s="447"/>
      <c r="W45" s="447"/>
      <c r="X45" s="447"/>
      <c r="Y45" s="447"/>
      <c r="Z45" s="447"/>
      <c r="AA45" s="447"/>
      <c r="AB45" s="447"/>
      <c r="AC45" s="447"/>
      <c r="AD45" s="447"/>
      <c r="AE45" s="447"/>
      <c r="AF45" s="447"/>
      <c r="AG45" s="447"/>
      <c r="AH45" s="447"/>
      <c r="AI45" s="447"/>
      <c r="AJ45" s="447"/>
      <c r="AK45" s="447"/>
    </row>
    <row r="46" spans="1:37" ht="12">
      <c r="A46" s="447"/>
      <c r="B46" s="447"/>
      <c r="C46" s="447"/>
      <c r="D46" s="447"/>
      <c r="E46" s="447"/>
      <c r="F46" s="447"/>
      <c r="G46" s="447"/>
      <c r="H46" s="447"/>
      <c r="I46" s="447"/>
      <c r="J46" s="447"/>
      <c r="K46" s="447"/>
      <c r="L46" s="447"/>
      <c r="M46" s="447"/>
      <c r="N46" s="447"/>
      <c r="O46" s="447"/>
      <c r="P46" s="447"/>
      <c r="Q46" s="447"/>
      <c r="R46" s="447"/>
      <c r="S46" s="447"/>
      <c r="T46" s="447"/>
      <c r="U46" s="447"/>
      <c r="V46" s="447"/>
      <c r="W46" s="447"/>
      <c r="X46" s="447"/>
      <c r="Y46" s="447"/>
      <c r="Z46" s="447"/>
      <c r="AA46" s="447"/>
      <c r="AB46" s="447"/>
      <c r="AC46" s="447"/>
      <c r="AD46" s="447"/>
      <c r="AE46" s="447"/>
      <c r="AF46" s="447"/>
      <c r="AG46" s="447"/>
      <c r="AH46" s="447"/>
      <c r="AI46" s="447"/>
      <c r="AJ46" s="447"/>
      <c r="AK46" s="447"/>
    </row>
    <row r="47" spans="1:37" ht="12">
      <c r="A47" s="447"/>
      <c r="B47" s="447"/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447"/>
      <c r="O47" s="447"/>
      <c r="P47" s="447"/>
      <c r="Q47" s="447"/>
      <c r="R47" s="447"/>
      <c r="S47" s="447"/>
      <c r="T47" s="447"/>
      <c r="U47" s="447"/>
      <c r="V47" s="447"/>
      <c r="W47" s="447"/>
      <c r="X47" s="447"/>
      <c r="Y47" s="447"/>
      <c r="Z47" s="447"/>
      <c r="AA47" s="447"/>
      <c r="AB47" s="447"/>
      <c r="AC47" s="447"/>
      <c r="AD47" s="447"/>
      <c r="AE47" s="447"/>
      <c r="AF47" s="447"/>
      <c r="AG47" s="447"/>
      <c r="AH47" s="447"/>
      <c r="AI47" s="447"/>
      <c r="AJ47" s="447"/>
      <c r="AK47" s="447"/>
    </row>
    <row r="48" spans="1:37" ht="12">
      <c r="A48" s="447"/>
      <c r="B48" s="447"/>
      <c r="C48" s="447"/>
      <c r="D48" s="447"/>
      <c r="E48" s="447"/>
      <c r="F48" s="447"/>
      <c r="G48" s="447"/>
      <c r="H48" s="447"/>
      <c r="I48" s="447"/>
      <c r="J48" s="447"/>
      <c r="K48" s="447"/>
      <c r="L48" s="447"/>
      <c r="M48" s="447"/>
      <c r="N48" s="447"/>
      <c r="O48" s="447"/>
      <c r="P48" s="447"/>
      <c r="Q48" s="447"/>
      <c r="R48" s="447"/>
      <c r="S48" s="447"/>
      <c r="T48" s="447"/>
      <c r="U48" s="447"/>
      <c r="V48" s="447"/>
      <c r="W48" s="447"/>
      <c r="X48" s="447"/>
      <c r="Y48" s="447"/>
      <c r="Z48" s="447"/>
      <c r="AA48" s="447"/>
      <c r="AB48" s="447"/>
      <c r="AC48" s="447"/>
      <c r="AD48" s="447"/>
      <c r="AE48" s="447"/>
      <c r="AF48" s="447"/>
      <c r="AG48" s="447"/>
      <c r="AH48" s="447"/>
      <c r="AI48" s="447"/>
      <c r="AJ48" s="447"/>
      <c r="AK48" s="447"/>
    </row>
    <row r="49" spans="1:37" ht="12">
      <c r="A49" s="447"/>
      <c r="B49" s="447"/>
      <c r="C49" s="447"/>
      <c r="D49" s="447"/>
      <c r="E49" s="447"/>
      <c r="F49" s="447"/>
      <c r="G49" s="447"/>
      <c r="H49" s="447"/>
      <c r="I49" s="447"/>
      <c r="J49" s="447"/>
      <c r="K49" s="447"/>
      <c r="L49" s="447"/>
      <c r="M49" s="447"/>
      <c r="N49" s="447"/>
      <c r="O49" s="447"/>
      <c r="P49" s="447"/>
      <c r="Q49" s="447"/>
      <c r="R49" s="447"/>
      <c r="S49" s="447"/>
      <c r="T49" s="447"/>
      <c r="U49" s="447"/>
      <c r="V49" s="447"/>
      <c r="W49" s="447"/>
      <c r="X49" s="447"/>
      <c r="Y49" s="447"/>
      <c r="Z49" s="447"/>
      <c r="AA49" s="447"/>
      <c r="AB49" s="447"/>
      <c r="AC49" s="447"/>
      <c r="AD49" s="447"/>
      <c r="AE49" s="447"/>
      <c r="AF49" s="447"/>
      <c r="AG49" s="447"/>
      <c r="AH49" s="447"/>
      <c r="AI49" s="447"/>
      <c r="AJ49" s="447"/>
      <c r="AK49" s="447"/>
    </row>
    <row r="50" spans="1:37" ht="12">
      <c r="A50" s="447"/>
      <c r="B50" s="447"/>
      <c r="C50" s="447"/>
      <c r="D50" s="447"/>
      <c r="E50" s="447"/>
      <c r="F50" s="447"/>
      <c r="G50" s="447"/>
      <c r="H50" s="447"/>
      <c r="I50" s="447"/>
      <c r="J50" s="447"/>
      <c r="K50" s="447"/>
      <c r="L50" s="447"/>
      <c r="M50" s="447"/>
      <c r="N50" s="447"/>
      <c r="O50" s="447"/>
      <c r="P50" s="447"/>
      <c r="Q50" s="447"/>
      <c r="R50" s="447"/>
      <c r="S50" s="447"/>
      <c r="T50" s="447"/>
      <c r="U50" s="447"/>
      <c r="V50" s="447"/>
      <c r="W50" s="447"/>
      <c r="X50" s="447"/>
      <c r="Y50" s="447"/>
      <c r="Z50" s="447"/>
      <c r="AA50" s="447"/>
      <c r="AB50" s="447"/>
      <c r="AC50" s="447"/>
      <c r="AD50" s="447"/>
      <c r="AE50" s="447"/>
      <c r="AF50" s="447"/>
      <c r="AG50" s="447"/>
      <c r="AH50" s="447"/>
      <c r="AI50" s="447"/>
      <c r="AJ50" s="447"/>
      <c r="AK50" s="447"/>
    </row>
    <row r="51" spans="1:37" ht="12">
      <c r="A51" s="447"/>
      <c r="B51" s="447"/>
      <c r="C51" s="447"/>
      <c r="D51" s="447"/>
      <c r="E51" s="447"/>
      <c r="F51" s="447"/>
      <c r="G51" s="447"/>
      <c r="H51" s="447"/>
      <c r="I51" s="447"/>
      <c r="J51" s="447"/>
      <c r="K51" s="447"/>
      <c r="L51" s="447"/>
      <c r="M51" s="447"/>
      <c r="N51" s="447"/>
      <c r="O51" s="447"/>
      <c r="P51" s="447"/>
      <c r="Q51" s="447"/>
      <c r="R51" s="447"/>
      <c r="S51" s="447"/>
      <c r="T51" s="447"/>
      <c r="U51" s="447"/>
      <c r="V51" s="447"/>
      <c r="W51" s="447"/>
      <c r="X51" s="447"/>
      <c r="Y51" s="447"/>
      <c r="Z51" s="447"/>
      <c r="AA51" s="447"/>
      <c r="AB51" s="447"/>
      <c r="AC51" s="447"/>
      <c r="AD51" s="447"/>
      <c r="AE51" s="447"/>
      <c r="AF51" s="447"/>
      <c r="AG51" s="447"/>
      <c r="AH51" s="447"/>
      <c r="AI51" s="447"/>
      <c r="AJ51" s="447"/>
      <c r="AK51" s="447"/>
    </row>
    <row r="52" spans="1:37" ht="12">
      <c r="A52" s="447"/>
      <c r="B52" s="447"/>
      <c r="C52" s="447"/>
      <c r="D52" s="447"/>
      <c r="E52" s="447"/>
      <c r="F52" s="447"/>
      <c r="G52" s="447"/>
      <c r="H52" s="447"/>
      <c r="I52" s="447"/>
      <c r="J52" s="447"/>
      <c r="K52" s="447"/>
      <c r="L52" s="447"/>
      <c r="M52" s="447"/>
      <c r="N52" s="447"/>
      <c r="O52" s="447"/>
      <c r="P52" s="447"/>
      <c r="Q52" s="447"/>
      <c r="R52" s="447"/>
      <c r="S52" s="447"/>
      <c r="T52" s="447"/>
      <c r="U52" s="447"/>
      <c r="V52" s="447"/>
      <c r="W52" s="447"/>
      <c r="X52" s="447"/>
      <c r="Y52" s="447"/>
      <c r="Z52" s="447"/>
      <c r="AA52" s="447"/>
      <c r="AB52" s="447"/>
      <c r="AC52" s="447"/>
      <c r="AD52" s="447"/>
      <c r="AE52" s="447"/>
      <c r="AF52" s="447"/>
      <c r="AG52" s="447"/>
      <c r="AH52" s="447"/>
      <c r="AI52" s="447"/>
      <c r="AJ52" s="447"/>
      <c r="AK52" s="447"/>
    </row>
    <row r="53" spans="1:37" ht="12">
      <c r="A53" s="447"/>
      <c r="B53" s="447"/>
      <c r="C53" s="447"/>
      <c r="D53" s="447"/>
      <c r="E53" s="447"/>
      <c r="F53" s="447"/>
      <c r="G53" s="447"/>
      <c r="H53" s="447"/>
      <c r="I53" s="447"/>
      <c r="J53" s="447"/>
      <c r="K53" s="447"/>
      <c r="L53" s="447"/>
      <c r="M53" s="447"/>
      <c r="N53" s="447"/>
      <c r="O53" s="447"/>
      <c r="P53" s="447"/>
      <c r="Q53" s="447"/>
      <c r="R53" s="447"/>
      <c r="S53" s="447"/>
      <c r="T53" s="447"/>
      <c r="U53" s="447"/>
      <c r="V53" s="447"/>
      <c r="W53" s="447"/>
      <c r="X53" s="447"/>
      <c r="Y53" s="447"/>
      <c r="Z53" s="447"/>
      <c r="AA53" s="447"/>
      <c r="AB53" s="447"/>
      <c r="AC53" s="447"/>
      <c r="AD53" s="447"/>
      <c r="AE53" s="447"/>
      <c r="AF53" s="447"/>
      <c r="AG53" s="447"/>
      <c r="AH53" s="447"/>
      <c r="AI53" s="447"/>
      <c r="AJ53" s="447"/>
      <c r="AK53" s="447"/>
    </row>
    <row r="54" spans="1:37" ht="12">
      <c r="A54" s="447"/>
      <c r="B54" s="447"/>
      <c r="C54" s="447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7"/>
      <c r="P54" s="447"/>
      <c r="Q54" s="447"/>
      <c r="R54" s="447"/>
      <c r="S54" s="447"/>
      <c r="T54" s="447"/>
      <c r="U54" s="447"/>
      <c r="V54" s="447"/>
      <c r="W54" s="447"/>
      <c r="X54" s="447"/>
      <c r="Y54" s="447"/>
      <c r="Z54" s="447"/>
      <c r="AA54" s="447"/>
      <c r="AB54" s="447"/>
      <c r="AC54" s="447"/>
      <c r="AD54" s="447"/>
      <c r="AE54" s="447"/>
      <c r="AF54" s="447"/>
      <c r="AG54" s="447"/>
      <c r="AH54" s="447"/>
      <c r="AI54" s="447"/>
      <c r="AJ54" s="447"/>
      <c r="AK54" s="447"/>
    </row>
    <row r="55" spans="1:37" ht="12">
      <c r="A55" s="447"/>
      <c r="B55" s="447"/>
      <c r="C55" s="447"/>
      <c r="D55" s="447"/>
      <c r="E55" s="447"/>
      <c r="F55" s="447"/>
      <c r="G55" s="447"/>
      <c r="H55" s="447"/>
      <c r="I55" s="447"/>
      <c r="J55" s="447"/>
      <c r="K55" s="447"/>
      <c r="L55" s="447"/>
      <c r="M55" s="447"/>
      <c r="N55" s="447"/>
      <c r="O55" s="447"/>
      <c r="P55" s="447"/>
      <c r="Q55" s="447"/>
      <c r="R55" s="447"/>
      <c r="S55" s="447"/>
      <c r="T55" s="447"/>
      <c r="U55" s="447"/>
      <c r="V55" s="447"/>
      <c r="W55" s="447"/>
      <c r="X55" s="447"/>
      <c r="Y55" s="447"/>
      <c r="Z55" s="447"/>
      <c r="AA55" s="447"/>
      <c r="AB55" s="447"/>
      <c r="AC55" s="447"/>
      <c r="AD55" s="447"/>
      <c r="AE55" s="447"/>
      <c r="AF55" s="447"/>
      <c r="AG55" s="447"/>
      <c r="AH55" s="447"/>
      <c r="AI55" s="447"/>
      <c r="AJ55" s="447"/>
      <c r="AK55" s="447"/>
    </row>
    <row r="56" spans="1:37" ht="12">
      <c r="A56" s="447"/>
      <c r="B56" s="447"/>
      <c r="C56" s="447"/>
      <c r="D56" s="447"/>
      <c r="E56" s="447"/>
      <c r="F56" s="447"/>
      <c r="G56" s="447"/>
      <c r="H56" s="447"/>
      <c r="I56" s="447"/>
      <c r="J56" s="447"/>
      <c r="K56" s="447"/>
      <c r="L56" s="447"/>
      <c r="M56" s="447"/>
      <c r="N56" s="447"/>
      <c r="O56" s="447"/>
      <c r="P56" s="447"/>
      <c r="Q56" s="447"/>
      <c r="R56" s="447"/>
      <c r="S56" s="447"/>
      <c r="T56" s="447"/>
      <c r="U56" s="447"/>
      <c r="V56" s="447"/>
      <c r="W56" s="447"/>
      <c r="X56" s="447"/>
      <c r="Y56" s="447"/>
      <c r="Z56" s="447"/>
      <c r="AA56" s="447"/>
      <c r="AB56" s="447"/>
      <c r="AC56" s="447"/>
      <c r="AD56" s="447"/>
      <c r="AE56" s="447"/>
      <c r="AF56" s="447"/>
      <c r="AG56" s="447"/>
      <c r="AH56" s="447"/>
      <c r="AI56" s="447"/>
      <c r="AJ56" s="447"/>
      <c r="AK56" s="447"/>
    </row>
    <row r="57" spans="1:37" ht="12">
      <c r="A57" s="447"/>
      <c r="B57" s="447"/>
      <c r="C57" s="447"/>
      <c r="D57" s="447"/>
      <c r="E57" s="447"/>
      <c r="F57" s="447"/>
      <c r="G57" s="447"/>
      <c r="H57" s="447"/>
      <c r="I57" s="447"/>
      <c r="J57" s="447"/>
      <c r="K57" s="447"/>
      <c r="L57" s="447"/>
      <c r="M57" s="447"/>
      <c r="N57" s="447"/>
      <c r="O57" s="447"/>
      <c r="P57" s="447"/>
      <c r="Q57" s="447"/>
      <c r="R57" s="447"/>
      <c r="S57" s="447"/>
      <c r="T57" s="447"/>
      <c r="U57" s="447"/>
      <c r="V57" s="447"/>
      <c r="W57" s="447"/>
      <c r="X57" s="447"/>
      <c r="Y57" s="447"/>
      <c r="Z57" s="447"/>
      <c r="AA57" s="447"/>
      <c r="AB57" s="447"/>
      <c r="AC57" s="447"/>
      <c r="AD57" s="447"/>
      <c r="AE57" s="447"/>
      <c r="AF57" s="447"/>
      <c r="AG57" s="447"/>
      <c r="AH57" s="447"/>
      <c r="AI57" s="447"/>
      <c r="AJ57" s="447"/>
      <c r="AK57" s="447"/>
    </row>
    <row r="58" spans="1:37" ht="12">
      <c r="A58" s="447"/>
      <c r="B58" s="447"/>
      <c r="C58" s="447"/>
      <c r="D58" s="447"/>
      <c r="E58" s="447"/>
      <c r="F58" s="447"/>
      <c r="G58" s="447"/>
      <c r="H58" s="447"/>
      <c r="I58" s="447"/>
      <c r="J58" s="447"/>
      <c r="K58" s="447"/>
      <c r="L58" s="447"/>
      <c r="M58" s="447"/>
      <c r="N58" s="447"/>
      <c r="O58" s="447"/>
      <c r="P58" s="447"/>
      <c r="Q58" s="447"/>
      <c r="R58" s="447"/>
      <c r="S58" s="447"/>
      <c r="T58" s="447"/>
      <c r="U58" s="447"/>
      <c r="V58" s="447"/>
      <c r="W58" s="447"/>
      <c r="X58" s="447"/>
      <c r="Y58" s="447"/>
      <c r="Z58" s="447"/>
      <c r="AA58" s="447"/>
      <c r="AB58" s="447"/>
      <c r="AC58" s="447"/>
      <c r="AD58" s="447"/>
      <c r="AE58" s="447"/>
      <c r="AF58" s="447"/>
      <c r="AG58" s="447"/>
      <c r="AH58" s="447"/>
      <c r="AI58" s="447"/>
      <c r="AJ58" s="447"/>
      <c r="AK58" s="447"/>
    </row>
    <row r="59" spans="1:37" ht="12">
      <c r="A59" s="447"/>
      <c r="B59" s="447"/>
      <c r="C59" s="447"/>
      <c r="D59" s="447"/>
      <c r="E59" s="447"/>
      <c r="F59" s="447"/>
      <c r="G59" s="447"/>
      <c r="H59" s="447"/>
      <c r="I59" s="447"/>
      <c r="J59" s="447"/>
      <c r="K59" s="447"/>
      <c r="L59" s="447"/>
      <c r="M59" s="447"/>
      <c r="N59" s="447"/>
      <c r="O59" s="447"/>
      <c r="P59" s="447"/>
      <c r="Q59" s="447"/>
      <c r="R59" s="447"/>
      <c r="S59" s="447"/>
      <c r="T59" s="447"/>
      <c r="U59" s="447"/>
      <c r="V59" s="447"/>
      <c r="W59" s="447"/>
      <c r="X59" s="447"/>
      <c r="Y59" s="447"/>
      <c r="Z59" s="447"/>
      <c r="AA59" s="447"/>
      <c r="AB59" s="447"/>
      <c r="AC59" s="447"/>
      <c r="AD59" s="447"/>
      <c r="AE59" s="447"/>
      <c r="AF59" s="447"/>
      <c r="AG59" s="447"/>
      <c r="AH59" s="447"/>
      <c r="AI59" s="447"/>
      <c r="AJ59" s="447"/>
      <c r="AK59" s="447"/>
    </row>
    <row r="60" spans="1:37" ht="12">
      <c r="A60" s="447"/>
      <c r="B60" s="447"/>
      <c r="C60" s="447"/>
      <c r="D60" s="447"/>
      <c r="E60" s="447"/>
      <c r="F60" s="447"/>
      <c r="G60" s="447"/>
      <c r="H60" s="447"/>
      <c r="I60" s="447"/>
      <c r="J60" s="447"/>
      <c r="K60" s="447"/>
      <c r="L60" s="447"/>
      <c r="M60" s="447"/>
      <c r="N60" s="447"/>
      <c r="O60" s="447"/>
      <c r="P60" s="447"/>
      <c r="Q60" s="447"/>
      <c r="R60" s="447"/>
      <c r="S60" s="447"/>
      <c r="T60" s="447"/>
      <c r="U60" s="447"/>
      <c r="V60" s="447"/>
      <c r="W60" s="447"/>
      <c r="X60" s="447"/>
      <c r="Y60" s="447"/>
      <c r="Z60" s="447"/>
      <c r="AA60" s="447"/>
      <c r="AB60" s="447"/>
      <c r="AC60" s="447"/>
      <c r="AD60" s="447"/>
      <c r="AE60" s="447"/>
      <c r="AF60" s="447"/>
      <c r="AG60" s="447"/>
      <c r="AH60" s="447"/>
      <c r="AI60" s="447"/>
      <c r="AJ60" s="447"/>
      <c r="AK60" s="447"/>
    </row>
    <row r="61" spans="1:37" ht="12">
      <c r="A61" s="447"/>
      <c r="B61" s="447"/>
      <c r="C61" s="447"/>
      <c r="D61" s="447"/>
      <c r="E61" s="447"/>
      <c r="F61" s="447"/>
      <c r="G61" s="447"/>
      <c r="H61" s="447"/>
      <c r="I61" s="447"/>
      <c r="J61" s="447"/>
      <c r="K61" s="447"/>
      <c r="L61" s="447"/>
      <c r="M61" s="447"/>
      <c r="N61" s="447"/>
      <c r="O61" s="447"/>
      <c r="P61" s="447"/>
      <c r="Q61" s="447"/>
      <c r="R61" s="447"/>
      <c r="S61" s="447"/>
      <c r="T61" s="447"/>
      <c r="U61" s="447"/>
      <c r="V61" s="447"/>
      <c r="W61" s="447"/>
      <c r="X61" s="447"/>
      <c r="Y61" s="447"/>
      <c r="Z61" s="447"/>
      <c r="AA61" s="447"/>
      <c r="AB61" s="447"/>
      <c r="AC61" s="447"/>
      <c r="AD61" s="447"/>
      <c r="AE61" s="447"/>
      <c r="AF61" s="447"/>
      <c r="AG61" s="447"/>
      <c r="AH61" s="447"/>
      <c r="AI61" s="447"/>
      <c r="AJ61" s="447"/>
      <c r="AK61" s="447"/>
    </row>
    <row r="62" spans="1:37" ht="12">
      <c r="A62" s="447"/>
      <c r="B62" s="447"/>
      <c r="C62" s="447"/>
      <c r="D62" s="447"/>
      <c r="E62" s="447"/>
      <c r="F62" s="447"/>
      <c r="G62" s="447"/>
      <c r="H62" s="447"/>
      <c r="I62" s="447"/>
      <c r="J62" s="447"/>
      <c r="K62" s="447"/>
      <c r="L62" s="447"/>
      <c r="M62" s="447"/>
      <c r="N62" s="447"/>
      <c r="O62" s="447"/>
      <c r="P62" s="447"/>
      <c r="Q62" s="447"/>
      <c r="R62" s="447"/>
      <c r="S62" s="447"/>
      <c r="T62" s="447"/>
      <c r="U62" s="447"/>
      <c r="V62" s="447"/>
      <c r="W62" s="447"/>
      <c r="X62" s="447"/>
      <c r="Y62" s="447"/>
      <c r="Z62" s="447"/>
      <c r="AA62" s="447"/>
      <c r="AB62" s="447"/>
      <c r="AC62" s="447"/>
      <c r="AD62" s="447"/>
      <c r="AE62" s="447"/>
      <c r="AF62" s="447"/>
      <c r="AG62" s="447"/>
      <c r="AH62" s="447"/>
      <c r="AI62" s="447"/>
      <c r="AJ62" s="447"/>
      <c r="AK62" s="447"/>
    </row>
    <row r="63" spans="1:37" ht="12">
      <c r="A63" s="447"/>
      <c r="B63" s="447"/>
      <c r="C63" s="447"/>
      <c r="D63" s="447"/>
      <c r="E63" s="447"/>
      <c r="F63" s="447"/>
      <c r="G63" s="447"/>
      <c r="H63" s="447"/>
      <c r="I63" s="447"/>
      <c r="J63" s="447"/>
      <c r="K63" s="447"/>
      <c r="L63" s="447"/>
      <c r="M63" s="447"/>
      <c r="N63" s="447"/>
      <c r="O63" s="447"/>
      <c r="P63" s="447"/>
      <c r="Q63" s="447"/>
      <c r="R63" s="447"/>
      <c r="S63" s="447"/>
      <c r="T63" s="447"/>
      <c r="U63" s="447"/>
      <c r="V63" s="447"/>
      <c r="W63" s="447"/>
      <c r="X63" s="447"/>
      <c r="Y63" s="447"/>
      <c r="Z63" s="447"/>
      <c r="AA63" s="447"/>
      <c r="AB63" s="447"/>
      <c r="AC63" s="447"/>
      <c r="AD63" s="447"/>
      <c r="AE63" s="447"/>
      <c r="AF63" s="447"/>
      <c r="AG63" s="447"/>
      <c r="AH63" s="447"/>
      <c r="AI63" s="447"/>
      <c r="AJ63" s="447"/>
      <c r="AK63" s="447"/>
    </row>
    <row r="64" spans="1:37" ht="12">
      <c r="A64" s="447"/>
      <c r="B64" s="447"/>
      <c r="C64" s="447"/>
      <c r="D64" s="447"/>
      <c r="E64" s="447"/>
      <c r="F64" s="447"/>
      <c r="G64" s="447"/>
      <c r="H64" s="447"/>
      <c r="I64" s="447"/>
      <c r="J64" s="447"/>
      <c r="K64" s="447"/>
      <c r="L64" s="447"/>
      <c r="M64" s="447"/>
      <c r="N64" s="447"/>
      <c r="O64" s="447"/>
      <c r="P64" s="447"/>
      <c r="Q64" s="447"/>
      <c r="R64" s="447"/>
      <c r="S64" s="447"/>
      <c r="T64" s="447"/>
      <c r="U64" s="447"/>
      <c r="V64" s="447"/>
      <c r="W64" s="447"/>
      <c r="X64" s="447"/>
      <c r="Y64" s="447"/>
      <c r="Z64" s="447"/>
      <c r="AA64" s="447"/>
      <c r="AB64" s="447"/>
      <c r="AC64" s="447"/>
      <c r="AD64" s="447"/>
      <c r="AE64" s="447"/>
      <c r="AF64" s="447"/>
      <c r="AG64" s="447"/>
      <c r="AH64" s="447"/>
      <c r="AI64" s="447"/>
      <c r="AJ64" s="447"/>
      <c r="AK64" s="447"/>
    </row>
  </sheetData>
  <sheetProtection/>
  <mergeCells count="1">
    <mergeCell ref="A1:AK64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Wing</dc:creator>
  <cp:keywords/>
  <dc:description/>
  <cp:lastModifiedBy>Aria Cox</cp:lastModifiedBy>
  <cp:lastPrinted>2016-06-10T16:30:20Z</cp:lastPrinted>
  <dcterms:created xsi:type="dcterms:W3CDTF">2014-06-02T17:25:05Z</dcterms:created>
  <dcterms:modified xsi:type="dcterms:W3CDTF">2016-07-07T19:24:50Z</dcterms:modified>
  <cp:category/>
  <cp:version/>
  <cp:contentType/>
  <cp:contentStatus/>
</cp:coreProperties>
</file>